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795" windowHeight="8010"/>
  </bookViews>
  <sheets>
    <sheet name="Лист1" sheetId="1" r:id="rId1"/>
    <sheet name="лист 2" sheetId="5" r:id="rId2"/>
  </sheets>
  <calcPr calcId="145621"/>
</workbook>
</file>

<file path=xl/calcChain.xml><?xml version="1.0" encoding="utf-8"?>
<calcChain xmlns="http://schemas.openxmlformats.org/spreadsheetml/2006/main">
  <c r="H99" i="1" l="1"/>
  <c r="H26" i="1"/>
  <c r="H84" i="1"/>
  <c r="D18" i="1" l="1"/>
  <c r="O35" i="1" l="1"/>
  <c r="M27" i="1"/>
  <c r="Q11" i="1" l="1"/>
  <c r="P11" i="1"/>
  <c r="I11" i="1"/>
  <c r="D11" i="1"/>
  <c r="C11" i="1"/>
  <c r="D93" i="1" l="1"/>
  <c r="Q66" i="1" l="1"/>
  <c r="P66" i="1"/>
  <c r="O66" i="1"/>
  <c r="M66" i="1"/>
  <c r="L66" i="1"/>
  <c r="K66" i="1"/>
  <c r="I66" i="1"/>
  <c r="H66" i="1"/>
  <c r="G66" i="1"/>
  <c r="E66" i="1"/>
  <c r="D66" i="1"/>
  <c r="C66" i="1"/>
  <c r="R44" i="1" l="1"/>
  <c r="S44" i="1"/>
  <c r="N44" i="1"/>
  <c r="J44" i="1"/>
  <c r="F44" i="1"/>
  <c r="R43" i="1"/>
  <c r="S43" i="1"/>
  <c r="N43" i="1"/>
  <c r="J43" i="1"/>
  <c r="F43" i="1"/>
  <c r="N47" i="1" l="1"/>
  <c r="R47" i="1"/>
  <c r="S47" i="1"/>
  <c r="J47" i="1"/>
  <c r="F47" i="1"/>
  <c r="R13" i="1" l="1"/>
  <c r="N13" i="1"/>
  <c r="J13" i="1"/>
  <c r="F13" i="1"/>
  <c r="S13" i="1" l="1"/>
  <c r="R38" i="1"/>
  <c r="N38" i="1"/>
  <c r="J38" i="1"/>
  <c r="F38" i="1"/>
  <c r="S38" i="1" s="1"/>
  <c r="J29" i="1" l="1"/>
  <c r="J67" i="1" l="1"/>
  <c r="F51" i="1"/>
  <c r="D6" i="5" l="1"/>
  <c r="D7" i="5"/>
  <c r="D8" i="5"/>
  <c r="D9" i="5"/>
  <c r="D5" i="5"/>
  <c r="K10" i="1" l="1"/>
  <c r="L10" i="1"/>
  <c r="C11" i="5" l="1"/>
  <c r="B11" i="5"/>
  <c r="D11" i="5" s="1"/>
  <c r="R12" i="1" l="1"/>
  <c r="R14" i="1"/>
  <c r="R15" i="1"/>
  <c r="R16" i="1"/>
  <c r="R17" i="1"/>
  <c r="N12" i="1"/>
  <c r="N14" i="1"/>
  <c r="N15" i="1"/>
  <c r="N16" i="1"/>
  <c r="N17" i="1"/>
  <c r="J12" i="1"/>
  <c r="J14" i="1"/>
  <c r="J15" i="1"/>
  <c r="J16" i="1"/>
  <c r="J17" i="1"/>
  <c r="F12" i="1"/>
  <c r="F14" i="1"/>
  <c r="F15" i="1"/>
  <c r="F16" i="1"/>
  <c r="F17" i="1"/>
  <c r="R11" i="1"/>
  <c r="N11" i="1"/>
  <c r="J11" i="1"/>
  <c r="F11" i="1"/>
  <c r="S16" i="1" l="1"/>
  <c r="S14" i="1"/>
  <c r="S11" i="1"/>
  <c r="S15" i="1"/>
  <c r="S17" i="1"/>
  <c r="S12" i="1"/>
  <c r="S97" i="1"/>
  <c r="R97" i="1"/>
  <c r="N97" i="1"/>
  <c r="J97" i="1"/>
  <c r="F97" i="1"/>
  <c r="Q10" i="1"/>
  <c r="P10" i="1"/>
  <c r="O10" i="1"/>
  <c r="M10" i="1"/>
  <c r="I10" i="1"/>
  <c r="H10" i="1"/>
  <c r="G10" i="1"/>
  <c r="E10" i="1"/>
  <c r="D10" i="1"/>
  <c r="C10" i="1"/>
  <c r="S48" i="1" l="1"/>
  <c r="R48" i="1"/>
  <c r="N48" i="1"/>
  <c r="J48" i="1"/>
  <c r="F48" i="1"/>
  <c r="R68" i="1" l="1"/>
  <c r="S68" i="1"/>
  <c r="N68" i="1"/>
  <c r="J68" i="1"/>
  <c r="F68" i="1"/>
  <c r="S105" i="1" l="1"/>
  <c r="R105" i="1"/>
  <c r="N105" i="1"/>
  <c r="J105" i="1"/>
  <c r="F105" i="1"/>
  <c r="S104" i="1"/>
  <c r="R104" i="1"/>
  <c r="N104" i="1"/>
  <c r="J104" i="1"/>
  <c r="F104" i="1"/>
  <c r="Q103" i="1"/>
  <c r="P103" i="1"/>
  <c r="O103" i="1"/>
  <c r="M103" i="1"/>
  <c r="L103" i="1"/>
  <c r="K103" i="1"/>
  <c r="I103" i="1"/>
  <c r="H103" i="1"/>
  <c r="G103" i="1"/>
  <c r="E103" i="1"/>
  <c r="D103" i="1"/>
  <c r="C103" i="1"/>
  <c r="O98" i="1"/>
  <c r="N102" i="1"/>
  <c r="J102" i="1"/>
  <c r="F102" i="1"/>
  <c r="R101" i="1"/>
  <c r="N101" i="1"/>
  <c r="J101" i="1"/>
  <c r="S101" i="1"/>
  <c r="S100" i="1"/>
  <c r="R100" i="1"/>
  <c r="N100" i="1"/>
  <c r="J100" i="1"/>
  <c r="F100" i="1"/>
  <c r="S99" i="1"/>
  <c r="R99" i="1"/>
  <c r="N99" i="1"/>
  <c r="J99" i="1"/>
  <c r="F99" i="1"/>
  <c r="Q98" i="1"/>
  <c r="P98" i="1"/>
  <c r="M98" i="1"/>
  <c r="L98" i="1"/>
  <c r="K98" i="1"/>
  <c r="I98" i="1"/>
  <c r="H98" i="1"/>
  <c r="D98" i="1"/>
  <c r="C98" i="1"/>
  <c r="Q96" i="1"/>
  <c r="P96" i="1"/>
  <c r="O96" i="1"/>
  <c r="M96" i="1"/>
  <c r="L96" i="1"/>
  <c r="K96" i="1"/>
  <c r="I96" i="1"/>
  <c r="H96" i="1"/>
  <c r="G96" i="1"/>
  <c r="E96" i="1"/>
  <c r="D96" i="1"/>
  <c r="C96" i="1"/>
  <c r="S95" i="1"/>
  <c r="R95" i="1"/>
  <c r="N95" i="1"/>
  <c r="J95" i="1"/>
  <c r="F95" i="1"/>
  <c r="S94" i="1"/>
  <c r="R94" i="1"/>
  <c r="N94" i="1"/>
  <c r="J94" i="1"/>
  <c r="F94" i="1"/>
  <c r="R93" i="1"/>
  <c r="N93" i="1"/>
  <c r="J93" i="1"/>
  <c r="S93" i="1"/>
  <c r="S92" i="1"/>
  <c r="R92" i="1"/>
  <c r="N92" i="1"/>
  <c r="J92" i="1"/>
  <c r="F92" i="1"/>
  <c r="Q91" i="1"/>
  <c r="P91" i="1"/>
  <c r="O91" i="1"/>
  <c r="M91" i="1"/>
  <c r="L91" i="1"/>
  <c r="K91" i="1"/>
  <c r="I91" i="1"/>
  <c r="H91" i="1"/>
  <c r="G91" i="1"/>
  <c r="E91" i="1"/>
  <c r="D91" i="1"/>
  <c r="C91" i="1"/>
  <c r="R87" i="1"/>
  <c r="N87" i="1"/>
  <c r="J87" i="1"/>
  <c r="F87" i="1"/>
  <c r="S86" i="1"/>
  <c r="R86" i="1"/>
  <c r="N86" i="1"/>
  <c r="J86" i="1"/>
  <c r="F86" i="1"/>
  <c r="S85" i="1"/>
  <c r="R85" i="1"/>
  <c r="N85" i="1"/>
  <c r="J85" i="1"/>
  <c r="F85" i="1"/>
  <c r="S84" i="1"/>
  <c r="R84" i="1"/>
  <c r="N84" i="1"/>
  <c r="J84" i="1"/>
  <c r="F84" i="1"/>
  <c r="S83" i="1"/>
  <c r="R83" i="1"/>
  <c r="N83" i="1"/>
  <c r="J83" i="1"/>
  <c r="F83" i="1"/>
  <c r="S82" i="1"/>
  <c r="R82" i="1"/>
  <c r="N82" i="1"/>
  <c r="J82" i="1"/>
  <c r="F82" i="1"/>
  <c r="S81" i="1"/>
  <c r="R81" i="1"/>
  <c r="N81" i="1"/>
  <c r="J81" i="1"/>
  <c r="F81" i="1"/>
  <c r="S80" i="1"/>
  <c r="R80" i="1"/>
  <c r="N80" i="1"/>
  <c r="J80" i="1"/>
  <c r="F80" i="1"/>
  <c r="S79" i="1"/>
  <c r="R79" i="1"/>
  <c r="N79" i="1"/>
  <c r="J79" i="1"/>
  <c r="F79" i="1"/>
  <c r="S78" i="1"/>
  <c r="R78" i="1"/>
  <c r="N78" i="1"/>
  <c r="J78" i="1"/>
  <c r="F78" i="1"/>
  <c r="S77" i="1"/>
  <c r="R77" i="1"/>
  <c r="N77" i="1"/>
  <c r="J77" i="1"/>
  <c r="F77" i="1"/>
  <c r="S76" i="1"/>
  <c r="R76" i="1"/>
  <c r="N76" i="1"/>
  <c r="J76" i="1"/>
  <c r="F76" i="1"/>
  <c r="S75" i="1"/>
  <c r="R75" i="1"/>
  <c r="N75" i="1"/>
  <c r="J75" i="1"/>
  <c r="F75" i="1"/>
  <c r="S74" i="1"/>
  <c r="R74" i="1"/>
  <c r="N74" i="1"/>
  <c r="J74" i="1"/>
  <c r="F74" i="1"/>
  <c r="S73" i="1"/>
  <c r="R73" i="1"/>
  <c r="N73" i="1"/>
  <c r="J73" i="1"/>
  <c r="F73" i="1"/>
  <c r="S72" i="1"/>
  <c r="R72" i="1"/>
  <c r="N72" i="1"/>
  <c r="J72" i="1"/>
  <c r="J66" i="1" s="1"/>
  <c r="F72" i="1"/>
  <c r="S71" i="1"/>
  <c r="R71" i="1"/>
  <c r="N71" i="1"/>
  <c r="J71" i="1"/>
  <c r="F71" i="1"/>
  <c r="S70" i="1"/>
  <c r="R70" i="1"/>
  <c r="N70" i="1"/>
  <c r="J70" i="1"/>
  <c r="F70" i="1"/>
  <c r="S69" i="1"/>
  <c r="R69" i="1"/>
  <c r="N69" i="1"/>
  <c r="J69" i="1"/>
  <c r="F69" i="1"/>
  <c r="S67" i="1"/>
  <c r="R67" i="1"/>
  <c r="N67" i="1"/>
  <c r="F67" i="1"/>
  <c r="S65" i="1"/>
  <c r="R65" i="1"/>
  <c r="N65" i="1"/>
  <c r="J65" i="1"/>
  <c r="F65" i="1"/>
  <c r="S64" i="1"/>
  <c r="R64" i="1"/>
  <c r="N64" i="1"/>
  <c r="J64" i="1"/>
  <c r="F64" i="1"/>
  <c r="S63" i="1"/>
  <c r="R63" i="1"/>
  <c r="N63" i="1"/>
  <c r="J63" i="1"/>
  <c r="F63" i="1"/>
  <c r="S62" i="1"/>
  <c r="R62" i="1"/>
  <c r="N62" i="1"/>
  <c r="J62" i="1"/>
  <c r="F62" i="1"/>
  <c r="S61" i="1"/>
  <c r="R61" i="1"/>
  <c r="N61" i="1"/>
  <c r="J61" i="1"/>
  <c r="F61" i="1"/>
  <c r="S60" i="1"/>
  <c r="R60" i="1"/>
  <c r="N60" i="1"/>
  <c r="J60" i="1"/>
  <c r="F60" i="1"/>
  <c r="S59" i="1"/>
  <c r="R59" i="1"/>
  <c r="N59" i="1"/>
  <c r="J59" i="1"/>
  <c r="F59" i="1"/>
  <c r="S58" i="1"/>
  <c r="R58" i="1"/>
  <c r="N58" i="1"/>
  <c r="J58" i="1"/>
  <c r="F58" i="1"/>
  <c r="S57" i="1"/>
  <c r="R57" i="1"/>
  <c r="N57" i="1"/>
  <c r="J57" i="1"/>
  <c r="F57" i="1"/>
  <c r="S56" i="1"/>
  <c r="R56" i="1"/>
  <c r="N56" i="1"/>
  <c r="J56" i="1"/>
  <c r="F56" i="1"/>
  <c r="S55" i="1"/>
  <c r="R55" i="1"/>
  <c r="N55" i="1"/>
  <c r="J55" i="1"/>
  <c r="F55" i="1"/>
  <c r="S54" i="1"/>
  <c r="R54" i="1"/>
  <c r="N54" i="1"/>
  <c r="J54" i="1"/>
  <c r="F54" i="1"/>
  <c r="S53" i="1"/>
  <c r="R53" i="1"/>
  <c r="N53" i="1"/>
  <c r="J53" i="1"/>
  <c r="F53" i="1"/>
  <c r="S52" i="1"/>
  <c r="R52" i="1"/>
  <c r="N52" i="1"/>
  <c r="J52" i="1"/>
  <c r="F52" i="1"/>
  <c r="S51" i="1"/>
  <c r="R51" i="1"/>
  <c r="N51" i="1"/>
  <c r="J51" i="1"/>
  <c r="S50" i="1"/>
  <c r="R50" i="1"/>
  <c r="N50" i="1"/>
  <c r="J50" i="1"/>
  <c r="F50" i="1"/>
  <c r="Q49" i="1"/>
  <c r="P49" i="1"/>
  <c r="O49" i="1"/>
  <c r="M49" i="1"/>
  <c r="L49" i="1"/>
  <c r="K49" i="1"/>
  <c r="I49" i="1"/>
  <c r="H49" i="1"/>
  <c r="G49" i="1"/>
  <c r="E49" i="1"/>
  <c r="D49" i="1"/>
  <c r="C49" i="1"/>
  <c r="S46" i="1"/>
  <c r="R46" i="1"/>
  <c r="N46" i="1"/>
  <c r="J46" i="1"/>
  <c r="F46" i="1"/>
  <c r="S45" i="1"/>
  <c r="R45" i="1"/>
  <c r="N45" i="1"/>
  <c r="J45" i="1"/>
  <c r="F45" i="1"/>
  <c r="S42" i="1"/>
  <c r="R42" i="1"/>
  <c r="N42" i="1"/>
  <c r="J42" i="1"/>
  <c r="F42" i="1"/>
  <c r="S41" i="1"/>
  <c r="R41" i="1"/>
  <c r="N41" i="1"/>
  <c r="J41" i="1"/>
  <c r="F41" i="1"/>
  <c r="S40" i="1"/>
  <c r="R40" i="1"/>
  <c r="N40" i="1"/>
  <c r="J40" i="1"/>
  <c r="F40" i="1"/>
  <c r="S39" i="1"/>
  <c r="R39" i="1"/>
  <c r="N39" i="1"/>
  <c r="J39" i="1"/>
  <c r="F39" i="1"/>
  <c r="S36" i="1"/>
  <c r="R36" i="1"/>
  <c r="N36" i="1"/>
  <c r="J36" i="1"/>
  <c r="F36" i="1"/>
  <c r="S35" i="1"/>
  <c r="R35" i="1"/>
  <c r="N35" i="1"/>
  <c r="J35" i="1"/>
  <c r="F35" i="1"/>
  <c r="R34" i="1"/>
  <c r="N34" i="1"/>
  <c r="J34" i="1"/>
  <c r="F34" i="1"/>
  <c r="R30" i="1"/>
  <c r="N30" i="1"/>
  <c r="J30" i="1"/>
  <c r="F30" i="1"/>
  <c r="S29" i="1"/>
  <c r="R29" i="1"/>
  <c r="N29" i="1"/>
  <c r="F29" i="1"/>
  <c r="S28" i="1"/>
  <c r="R28" i="1"/>
  <c r="N28" i="1"/>
  <c r="J28" i="1"/>
  <c r="F28" i="1"/>
  <c r="S27" i="1"/>
  <c r="R27" i="1"/>
  <c r="N27" i="1"/>
  <c r="J27" i="1"/>
  <c r="F27" i="1"/>
  <c r="S26" i="1"/>
  <c r="R26" i="1"/>
  <c r="N26" i="1"/>
  <c r="J26" i="1"/>
  <c r="F26" i="1"/>
  <c r="S25" i="1"/>
  <c r="R25" i="1"/>
  <c r="N25" i="1"/>
  <c r="J25" i="1"/>
  <c r="F25" i="1"/>
  <c r="R23" i="1"/>
  <c r="N23" i="1"/>
  <c r="J23" i="1"/>
  <c r="S22" i="1"/>
  <c r="R22" i="1"/>
  <c r="N22" i="1"/>
  <c r="J22" i="1"/>
  <c r="F22" i="1"/>
  <c r="R21" i="1"/>
  <c r="N21" i="1"/>
  <c r="J21" i="1"/>
  <c r="F21" i="1"/>
  <c r="R18" i="1"/>
  <c r="N18" i="1"/>
  <c r="J18" i="1"/>
  <c r="F18" i="1"/>
  <c r="R66" i="1" l="1"/>
  <c r="N66" i="1"/>
  <c r="F66" i="1"/>
  <c r="R10" i="1"/>
  <c r="J10" i="1"/>
  <c r="N10" i="1"/>
  <c r="C106" i="1"/>
  <c r="S30" i="1"/>
  <c r="S34" i="1"/>
  <c r="S87" i="1"/>
  <c r="S66" i="1" s="1"/>
  <c r="J91" i="1"/>
  <c r="R98" i="1"/>
  <c r="S23" i="1"/>
  <c r="F103" i="1"/>
  <c r="N91" i="1"/>
  <c r="J96" i="1"/>
  <c r="G98" i="1"/>
  <c r="J98" i="1" s="1"/>
  <c r="F101" i="1"/>
  <c r="F98" i="1" s="1"/>
  <c r="R96" i="1"/>
  <c r="E98" i="1"/>
  <c r="J49" i="1"/>
  <c r="S18" i="1"/>
  <c r="F49" i="1"/>
  <c r="N49" i="1"/>
  <c r="R49" i="1"/>
  <c r="S21" i="1"/>
  <c r="S91" i="1"/>
  <c r="R91" i="1"/>
  <c r="F93" i="1"/>
  <c r="F91" i="1" s="1"/>
  <c r="N96" i="1"/>
  <c r="F96" i="1"/>
  <c r="N98" i="1"/>
  <c r="R102" i="1"/>
  <c r="H106" i="1"/>
  <c r="S49" i="1"/>
  <c r="O106" i="1"/>
  <c r="M106" i="1"/>
  <c r="L106" i="1"/>
  <c r="K106" i="1"/>
  <c r="P106" i="1"/>
  <c r="I106" i="1"/>
  <c r="D106" i="1"/>
  <c r="Q106" i="1"/>
  <c r="S102" i="1"/>
  <c r="S98" i="1" s="1"/>
  <c r="J103" i="1"/>
  <c r="N103" i="1"/>
  <c r="R103" i="1"/>
  <c r="F23" i="1"/>
  <c r="F10" i="1" s="1"/>
  <c r="S96" i="1" l="1"/>
  <c r="G106" i="1"/>
  <c r="S10" i="1"/>
  <c r="E106" i="1"/>
  <c r="J106" i="1"/>
  <c r="S103" i="1"/>
  <c r="F106" i="1"/>
  <c r="N106" i="1"/>
  <c r="R106" i="1"/>
  <c r="S106" i="1" l="1"/>
</calcChain>
</file>

<file path=xl/sharedStrings.xml><?xml version="1.0" encoding="utf-8"?>
<sst xmlns="http://schemas.openxmlformats.org/spreadsheetml/2006/main" count="155" uniqueCount="127">
  <si>
    <t>№ п/п</t>
  </si>
  <si>
    <t>Наименование учреждений</t>
  </si>
  <si>
    <t>ОБРАЗОВАНИЕ, СОШ</t>
  </si>
  <si>
    <t>МОУ Усть-Ордынская СОШ №1</t>
  </si>
  <si>
    <t>МОУ Усть-Ордынская СОШ №2</t>
  </si>
  <si>
    <t>МОУ Усть-Ордынская СОШ  №4</t>
  </si>
  <si>
    <t>МОУ Ахинская средняя школа</t>
  </si>
  <si>
    <t>МОУ Байтогская средняя школа</t>
  </si>
  <si>
    <t>МОУ Харанутская средняя школа</t>
  </si>
  <si>
    <t>МОУ Гаханская средняя школа</t>
  </si>
  <si>
    <t>водокачка</t>
  </si>
  <si>
    <t xml:space="preserve">Мастерская </t>
  </si>
  <si>
    <t>котельная</t>
  </si>
  <si>
    <t>МОУ Бозойская средняя школа</t>
  </si>
  <si>
    <t>МОУ Захальская средняя школа</t>
  </si>
  <si>
    <t xml:space="preserve">МОУ Булусинская средняя школа </t>
  </si>
  <si>
    <t>МОУ Идыгинская средняя школа</t>
  </si>
  <si>
    <t>МОУ Капсальская средняя школа</t>
  </si>
  <si>
    <t>МОУ Корсукская средняя школа</t>
  </si>
  <si>
    <t xml:space="preserve">МОУ Ново-Николаевская средняя школа </t>
  </si>
  <si>
    <t xml:space="preserve">Интернат </t>
  </si>
  <si>
    <t>Столовая</t>
  </si>
  <si>
    <t>МОУ Хабаровская основная школа</t>
  </si>
  <si>
    <t xml:space="preserve">МОУ Олойская средняя школа </t>
  </si>
  <si>
    <t>КСК</t>
  </si>
  <si>
    <t>МОУ Тугутуйская средняя школа</t>
  </si>
  <si>
    <t>МОУ Харатская средняя школа</t>
  </si>
  <si>
    <t>Гараж</t>
  </si>
  <si>
    <t>МОУ Харазаргайская средняя школа</t>
  </si>
  <si>
    <t>ОБРАЗОВАНИЕ, НОШ</t>
  </si>
  <si>
    <t>МОУ Усть-Ордынская начальная школа №1</t>
  </si>
  <si>
    <t>МОУ Больше-Курская начальная школа</t>
  </si>
  <si>
    <t>МОУ Еловская школа-сад</t>
  </si>
  <si>
    <t>МОУ Куядская школа-сад</t>
  </si>
  <si>
    <t>МОУ Захальская школа-сад</t>
  </si>
  <si>
    <t>МОУ Кударейская начальная школа</t>
  </si>
  <si>
    <t>МкОУ Кулункунская начальная школа</t>
  </si>
  <si>
    <t>МОУ Задинская начальная школа</t>
  </si>
  <si>
    <t>МОУ Ишинская начальная школа</t>
  </si>
  <si>
    <t>МОУ Гушитская начальная школа</t>
  </si>
  <si>
    <t>МОУ Шохтойская начальная школа</t>
  </si>
  <si>
    <t>МОУ Муромцовская начальная школа</t>
  </si>
  <si>
    <t>МОУ Зун-Булукская школа-сад</t>
  </si>
  <si>
    <t>МОУ Камойская начальная школа</t>
  </si>
  <si>
    <t>МОУ Верхне-Кукутская школа-сад</t>
  </si>
  <si>
    <t>МОУ Кукунутская начальная школа</t>
  </si>
  <si>
    <t>ДОШКОЛЬНОЕ ОБРАЗОВАНИЕ</t>
  </si>
  <si>
    <t>МДОУ детский сад "Аленушка"</t>
  </si>
  <si>
    <t>МДОУ детский сад "Березка"</t>
  </si>
  <si>
    <t>МДОУ детский сад "Колосок"</t>
  </si>
  <si>
    <t>МДОУ детский сад "Туяна"</t>
  </si>
  <si>
    <t>МДОУ детский сад "Елочка"</t>
  </si>
  <si>
    <t>МДОУ детский сад "Солнышко"</t>
  </si>
  <si>
    <t>МДОУ детский сад "Светлячок"</t>
  </si>
  <si>
    <t>МДОУ детский сад "Сказка"</t>
  </si>
  <si>
    <t>МДОУ детский сад " Родничок"</t>
  </si>
  <si>
    <t>МДОУ Байтогский детский сад</t>
  </si>
  <si>
    <t>МДОУ Ахинский детский сад</t>
  </si>
  <si>
    <t>МДОУ Гаханский детский сад</t>
  </si>
  <si>
    <t>МДОУ Бозойский детский сад</t>
  </si>
  <si>
    <t>МДОУ Свердловский детский сад</t>
  </si>
  <si>
    <t>МДОУ Корсукский детский сад "Петушок"</t>
  </si>
  <si>
    <t>МДОУ Ново-Николаевский детский сад</t>
  </si>
  <si>
    <t>МДОУ Олойский детский сад "Огонёк"</t>
  </si>
  <si>
    <t>МДОУ Тугутуйский детский сад "Звёздочка"</t>
  </si>
  <si>
    <t>МДОУ Харатский детский сад</t>
  </si>
  <si>
    <t xml:space="preserve">МДОУ Капсальский детский сад </t>
  </si>
  <si>
    <t>Кол-во, кВт/час</t>
  </si>
  <si>
    <t>Учреждения дополнительного образования</t>
  </si>
  <si>
    <t>МОУ Детский оздоровительный лагерь "Баяр"</t>
  </si>
  <si>
    <t>МОУ Усть-Ордынская детско-юношеская спортивная школа</t>
  </si>
  <si>
    <t>ФОК</t>
  </si>
  <si>
    <t>МОУ ДОД Дом детского творчества</t>
  </si>
  <si>
    <t>ПРОЧИЕ УЧРЕЖДЕНИЯ ОБРАЗОВАНИЯ</t>
  </si>
  <si>
    <t>Управление образования АМО "Эхирит-Булагатский район"</t>
  </si>
  <si>
    <t>Отдел культуры</t>
  </si>
  <si>
    <t>МУК Эхирит-Булагатская районная библиотека</t>
  </si>
  <si>
    <t>МУК "Эхирит-Булагатский межпоселенческий центр досуга"</t>
  </si>
  <si>
    <t>МОУ ДОД "Усть-Ордынская детская музыкальная школа"</t>
  </si>
  <si>
    <t>МУК Усть-Ордынская детская художественная школа</t>
  </si>
  <si>
    <t xml:space="preserve">ПРОЧИЕ УЧРЕЖДЕНИЯ </t>
  </si>
  <si>
    <t>Администрация района</t>
  </si>
  <si>
    <t>Комитет ЖКХ АМО "Эхирит-Булагатский район"</t>
  </si>
  <si>
    <t>Приложение 1</t>
  </si>
  <si>
    <t>к постановлению мэра</t>
  </si>
  <si>
    <t xml:space="preserve">МОУ Усть-Ордынская ВСОШ </t>
  </si>
  <si>
    <t>НОШ</t>
  </si>
  <si>
    <t xml:space="preserve">прочие </t>
  </si>
  <si>
    <t xml:space="preserve">СОШ </t>
  </si>
  <si>
    <t xml:space="preserve">детск. Сады </t>
  </si>
  <si>
    <t xml:space="preserve">культура </t>
  </si>
  <si>
    <t xml:space="preserve">учрежд.доп. Образования  </t>
  </si>
  <si>
    <t xml:space="preserve">Итого: </t>
  </si>
  <si>
    <t>тепловая энергия</t>
  </si>
  <si>
    <t xml:space="preserve">Наименование </t>
  </si>
  <si>
    <t xml:space="preserve">Годовые лимиты  учреждений района  на 2017 г. </t>
  </si>
  <si>
    <t xml:space="preserve">ком. услуги </t>
  </si>
  <si>
    <t xml:space="preserve">исп. Н.Л.Мишекова </t>
  </si>
  <si>
    <t xml:space="preserve">Председатель Комиета ЖКХ </t>
  </si>
  <si>
    <t xml:space="preserve">Г.Ю. Щербаков </t>
  </si>
  <si>
    <t>МОУ Алужинская СОШ(МДОУ Алужинский детский сад "Золотая рыбка)"</t>
  </si>
  <si>
    <t>ЛИМИТЫ ПОТРЕБЛЕНИЯ ЭЛЕКТРОЭНЕРГИИ ПО БЮДЖЕТНЫМ УЧРЕЖДЕНИЯМ ЭХИРИТ-БУЛАГАТСКОГО РАЙОНА НА 2018 ГОД.</t>
  </si>
  <si>
    <t>Январь 2018,  Квт/ч</t>
  </si>
  <si>
    <t>Февраль 2018, Квт/ч</t>
  </si>
  <si>
    <t>март 2018, Квт/ч</t>
  </si>
  <si>
    <t xml:space="preserve">1 квартал 2018 </t>
  </si>
  <si>
    <t>Апр. 2018 Квт/ч</t>
  </si>
  <si>
    <t>Май 2018 кВт/ч</t>
  </si>
  <si>
    <t>Июнь 2018, Квт/ч</t>
  </si>
  <si>
    <t>2 Квартал 2018</t>
  </si>
  <si>
    <t>Июль 2018, квт/ч</t>
  </si>
  <si>
    <t>Август 2018, Квт/ч</t>
  </si>
  <si>
    <t>Сентябрь 2018, Квт/ч</t>
  </si>
  <si>
    <t>3 Квартал 2018</t>
  </si>
  <si>
    <t>Октябрь 2018, Квт/ч</t>
  </si>
  <si>
    <t>ноябрь 2018, Квт/ч</t>
  </si>
  <si>
    <t>Декабрь 2018, квт/ч</t>
  </si>
  <si>
    <t>4 Квартал 2018</t>
  </si>
  <si>
    <t>Всего, кВт/ч на 2018 г.</t>
  </si>
  <si>
    <t>1 квартал</t>
  </si>
  <si>
    <t>2 кв.</t>
  </si>
  <si>
    <t>3 кв.</t>
  </si>
  <si>
    <t>4 кв.</t>
  </si>
  <si>
    <t>Всего</t>
  </si>
  <si>
    <t>кВт/ч</t>
  </si>
  <si>
    <t>Детский дом ул. Первомайская</t>
  </si>
  <si>
    <t>от "15" января 2018 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</si>
</sst>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5F9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6"/>
  <sheetViews>
    <sheetView tabSelected="1" view="pageBreakPreview" zoomScaleNormal="75" zoomScaleSheetLayoutView="100" workbookViewId="0">
      <pane ySplit="10" topLeftCell="A92" activePane="bottomLeft" state="frozen"/>
      <selection pane="bottomLeft" activeCell="H99" sqref="H99"/>
    </sheetView>
  </sheetViews>
  <sheetFormatPr defaultRowHeight="15" x14ac:dyDescent="0.25"/>
  <cols>
    <col min="1" max="1" width="5.28515625" customWidth="1"/>
    <col min="2" max="2" width="28.5703125" customWidth="1"/>
    <col min="3" max="3" width="13.5703125" customWidth="1"/>
    <col min="4" max="4" width="11.28515625" customWidth="1"/>
    <col min="5" max="5" width="13.140625" customWidth="1"/>
    <col min="6" max="6" width="10.140625" customWidth="1"/>
    <col min="7" max="7" width="11.7109375" customWidth="1"/>
    <col min="8" max="8" width="12" customWidth="1"/>
    <col min="9" max="9" width="11.5703125" customWidth="1"/>
    <col min="10" max="10" width="8.85546875" customWidth="1"/>
    <col min="11" max="11" width="11.7109375" customWidth="1"/>
    <col min="12" max="12" width="13" customWidth="1"/>
    <col min="13" max="13" width="11.140625" customWidth="1"/>
    <col min="14" max="14" width="10" customWidth="1"/>
    <col min="15" max="15" width="11.42578125" customWidth="1"/>
    <col min="16" max="16" width="11.140625" customWidth="1"/>
    <col min="17" max="17" width="11.5703125" customWidth="1"/>
    <col min="18" max="18" width="12.7109375" customWidth="1"/>
    <col min="19" max="19" width="14.5703125" customWidth="1"/>
    <col min="21" max="21" width="10.7109375" customWidth="1"/>
  </cols>
  <sheetData>
    <row r="1" spans="1:22" x14ac:dyDescent="0.25">
      <c r="P1" s="17" t="s">
        <v>83</v>
      </c>
      <c r="Q1" s="17"/>
      <c r="R1" s="17"/>
      <c r="S1" s="17"/>
      <c r="T1" s="17"/>
      <c r="U1" s="17"/>
      <c r="V1" s="17"/>
    </row>
    <row r="2" spans="1:22" x14ac:dyDescent="0.25">
      <c r="P2" s="17" t="s">
        <v>84</v>
      </c>
      <c r="Q2" s="17"/>
      <c r="R2" s="17"/>
      <c r="S2" s="17"/>
      <c r="T2" s="17"/>
      <c r="U2" s="17"/>
      <c r="V2" s="17"/>
    </row>
    <row r="3" spans="1:22" x14ac:dyDescent="0.25">
      <c r="P3" s="18" t="s">
        <v>126</v>
      </c>
      <c r="Q3" s="18"/>
      <c r="R3" s="18"/>
      <c r="S3" s="18"/>
      <c r="T3" s="18"/>
      <c r="U3" s="18"/>
      <c r="V3" s="18"/>
    </row>
    <row r="4" spans="1:22" s="1" customFormat="1" ht="18" customHeight="1" x14ac:dyDescent="0.25"/>
    <row r="5" spans="1:22" s="1" customFormat="1" x14ac:dyDescent="0.25">
      <c r="C5" s="75" t="s">
        <v>101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22" s="1" customFormat="1" ht="15.75" thickBot="1" x14ac:dyDescent="0.3">
      <c r="A6" s="32"/>
      <c r="B6" s="32"/>
      <c r="F6" s="11"/>
      <c r="J6" s="11"/>
      <c r="N6" s="11"/>
      <c r="R6" s="11"/>
    </row>
    <row r="7" spans="1:22" s="1" customFormat="1" x14ac:dyDescent="0.25">
      <c r="A7" s="76" t="s">
        <v>0</v>
      </c>
      <c r="B7" s="85" t="s">
        <v>1</v>
      </c>
      <c r="C7" s="79" t="s">
        <v>102</v>
      </c>
      <c r="D7" s="79" t="s">
        <v>103</v>
      </c>
      <c r="E7" s="79" t="s">
        <v>104</v>
      </c>
      <c r="F7" s="80" t="s">
        <v>105</v>
      </c>
      <c r="G7" s="79" t="s">
        <v>106</v>
      </c>
      <c r="H7" s="79" t="s">
        <v>107</v>
      </c>
      <c r="I7" s="79" t="s">
        <v>108</v>
      </c>
      <c r="J7" s="80" t="s">
        <v>109</v>
      </c>
      <c r="K7" s="79" t="s">
        <v>110</v>
      </c>
      <c r="L7" s="79" t="s">
        <v>111</v>
      </c>
      <c r="M7" s="79" t="s">
        <v>112</v>
      </c>
      <c r="N7" s="80" t="s">
        <v>113</v>
      </c>
      <c r="O7" s="79" t="s">
        <v>114</v>
      </c>
      <c r="P7" s="79" t="s">
        <v>115</v>
      </c>
      <c r="Q7" s="79" t="s">
        <v>116</v>
      </c>
      <c r="R7" s="80" t="s">
        <v>117</v>
      </c>
      <c r="S7" s="90" t="s">
        <v>118</v>
      </c>
      <c r="T7" s="12"/>
    </row>
    <row r="8" spans="1:22" s="1" customFormat="1" x14ac:dyDescent="0.25">
      <c r="A8" s="77"/>
      <c r="B8" s="85"/>
      <c r="C8" s="79"/>
      <c r="D8" s="79"/>
      <c r="E8" s="79"/>
      <c r="F8" s="80"/>
      <c r="G8" s="79"/>
      <c r="H8" s="79"/>
      <c r="I8" s="79"/>
      <c r="J8" s="80"/>
      <c r="K8" s="79"/>
      <c r="L8" s="79"/>
      <c r="M8" s="79"/>
      <c r="N8" s="80"/>
      <c r="O8" s="79"/>
      <c r="P8" s="79"/>
      <c r="Q8" s="79"/>
      <c r="R8" s="80"/>
      <c r="S8" s="90"/>
      <c r="T8" s="12"/>
    </row>
    <row r="9" spans="1:22" s="1" customFormat="1" x14ac:dyDescent="0.25">
      <c r="A9" s="78"/>
      <c r="B9" s="85"/>
      <c r="C9" s="79"/>
      <c r="D9" s="79"/>
      <c r="E9" s="79"/>
      <c r="F9" s="80"/>
      <c r="G9" s="79"/>
      <c r="H9" s="79"/>
      <c r="I9" s="79"/>
      <c r="J9" s="80"/>
      <c r="K9" s="79"/>
      <c r="L9" s="79"/>
      <c r="M9" s="79"/>
      <c r="N9" s="80"/>
      <c r="O9" s="79"/>
      <c r="P9" s="79"/>
      <c r="Q9" s="79"/>
      <c r="R9" s="80"/>
      <c r="S9" s="90"/>
      <c r="T9" s="12"/>
    </row>
    <row r="10" spans="1:22" s="1" customFormat="1" x14ac:dyDescent="0.25">
      <c r="A10" s="33"/>
      <c r="B10" s="45" t="s">
        <v>2</v>
      </c>
      <c r="C10" s="46">
        <f t="shared" ref="C10:R10" si="0">C11+C12+C14+C15+C16+C17+C18+C21+C22+C23+C25+C26+C27+C28+C29+C34+C30+C35+C36+C39+C40+C41+C42+C45+C46+C48</f>
        <v>858200</v>
      </c>
      <c r="D10" s="46">
        <f t="shared" si="0"/>
        <v>877500</v>
      </c>
      <c r="E10" s="46">
        <f t="shared" si="0"/>
        <v>719212</v>
      </c>
      <c r="F10" s="46">
        <f t="shared" si="0"/>
        <v>2454912</v>
      </c>
      <c r="G10" s="46">
        <f t="shared" si="0"/>
        <v>545700</v>
      </c>
      <c r="H10" s="46">
        <f t="shared" si="0"/>
        <v>234760</v>
      </c>
      <c r="I10" s="46">
        <f t="shared" si="0"/>
        <v>69000</v>
      </c>
      <c r="J10" s="46">
        <f t="shared" si="0"/>
        <v>849460</v>
      </c>
      <c r="K10" s="46">
        <f t="shared" si="0"/>
        <v>17750</v>
      </c>
      <c r="L10" s="46">
        <f t="shared" si="0"/>
        <v>19930</v>
      </c>
      <c r="M10" s="46">
        <f t="shared" si="0"/>
        <v>216400</v>
      </c>
      <c r="N10" s="46">
        <f t="shared" si="0"/>
        <v>254080</v>
      </c>
      <c r="O10" s="46">
        <f t="shared" si="0"/>
        <v>506330</v>
      </c>
      <c r="P10" s="46">
        <f t="shared" si="0"/>
        <v>758800</v>
      </c>
      <c r="Q10" s="46">
        <f t="shared" si="0"/>
        <v>915900</v>
      </c>
      <c r="R10" s="46">
        <f t="shared" si="0"/>
        <v>2181030</v>
      </c>
      <c r="S10" s="46">
        <f>S11+S12+S14+S15+S16+S17+S18+S21+S22+S23+S25+S26+S27+S28+S29+S30+S34+S35+S36+S41+S45+S46+S48</f>
        <v>5401782</v>
      </c>
    </row>
    <row r="11" spans="1:22" s="1" customFormat="1" ht="25.5" x14ac:dyDescent="0.25">
      <c r="A11" s="34">
        <v>1</v>
      </c>
      <c r="B11" s="47" t="s">
        <v>3</v>
      </c>
      <c r="C11" s="39">
        <f>17000+3000</f>
        <v>20000</v>
      </c>
      <c r="D11" s="39">
        <f>19000+3000</f>
        <v>22000</v>
      </c>
      <c r="E11" s="39">
        <v>15000</v>
      </c>
      <c r="F11" s="40">
        <f>E11+D11+C11</f>
        <v>57000</v>
      </c>
      <c r="G11" s="39">
        <v>10000</v>
      </c>
      <c r="H11" s="39">
        <v>10000</v>
      </c>
      <c r="I11" s="39">
        <f>6500+1000</f>
        <v>7500</v>
      </c>
      <c r="J11" s="40">
        <f>I11+H11+G11</f>
        <v>27500</v>
      </c>
      <c r="K11" s="39">
        <v>1300</v>
      </c>
      <c r="L11" s="39">
        <v>1100</v>
      </c>
      <c r="M11" s="39">
        <v>10000</v>
      </c>
      <c r="N11" s="40">
        <f>M11+L11+K11</f>
        <v>12400</v>
      </c>
      <c r="O11" s="39">
        <v>16000</v>
      </c>
      <c r="P11" s="39">
        <f>18000+2000</f>
        <v>20000</v>
      </c>
      <c r="Q11" s="39">
        <f>23100+1000</f>
        <v>24100</v>
      </c>
      <c r="R11" s="40">
        <f>Q11+P11+O11</f>
        <v>60100</v>
      </c>
      <c r="S11" s="44">
        <f>R11+N11+J11+F11</f>
        <v>157000</v>
      </c>
    </row>
    <row r="12" spans="1:22" s="1" customFormat="1" ht="33" customHeight="1" x14ac:dyDescent="0.25">
      <c r="A12" s="34">
        <v>2</v>
      </c>
      <c r="B12" s="47" t="s">
        <v>125</v>
      </c>
      <c r="C12" s="39">
        <v>310000</v>
      </c>
      <c r="D12" s="39">
        <v>325000</v>
      </c>
      <c r="E12" s="39">
        <v>280000</v>
      </c>
      <c r="F12" s="40">
        <f t="shared" ref="F12:F17" si="1">E12+D12+C12</f>
        <v>915000</v>
      </c>
      <c r="G12" s="39">
        <v>220000</v>
      </c>
      <c r="H12" s="39">
        <v>78000</v>
      </c>
      <c r="I12" s="39">
        <v>6000</v>
      </c>
      <c r="J12" s="40">
        <f t="shared" ref="J12:J17" si="2">I12+H12+G12</f>
        <v>304000</v>
      </c>
      <c r="K12" s="39">
        <v>4500</v>
      </c>
      <c r="L12" s="39">
        <v>5200</v>
      </c>
      <c r="M12" s="39">
        <v>79000</v>
      </c>
      <c r="N12" s="40">
        <f t="shared" ref="N12:N17" si="3">M12+L12+K12</f>
        <v>88700</v>
      </c>
      <c r="O12" s="48">
        <v>200000</v>
      </c>
      <c r="P12" s="39">
        <v>330000</v>
      </c>
      <c r="Q12" s="39">
        <v>340000</v>
      </c>
      <c r="R12" s="40">
        <f t="shared" ref="R12:R17" si="4">Q12+P12+O12</f>
        <v>870000</v>
      </c>
      <c r="S12" s="44">
        <f t="shared" ref="S12:S17" si="5">R12+N12+J12+F12</f>
        <v>2177700</v>
      </c>
    </row>
    <row r="13" spans="1:22" s="19" customFormat="1" ht="25.5" x14ac:dyDescent="0.25">
      <c r="A13" s="34"/>
      <c r="B13" s="47" t="s">
        <v>4</v>
      </c>
      <c r="C13" s="39">
        <v>18700</v>
      </c>
      <c r="D13" s="39">
        <v>23100</v>
      </c>
      <c r="E13" s="39">
        <v>17100</v>
      </c>
      <c r="F13" s="40">
        <f t="shared" si="1"/>
        <v>58900</v>
      </c>
      <c r="G13" s="39">
        <v>14200</v>
      </c>
      <c r="H13" s="39">
        <v>12000</v>
      </c>
      <c r="I13" s="39">
        <v>7000</v>
      </c>
      <c r="J13" s="40">
        <f t="shared" si="2"/>
        <v>33200</v>
      </c>
      <c r="K13" s="39">
        <v>1700</v>
      </c>
      <c r="L13" s="39">
        <v>2400</v>
      </c>
      <c r="M13" s="39">
        <v>14000</v>
      </c>
      <c r="N13" s="40">
        <f t="shared" si="3"/>
        <v>18100</v>
      </c>
      <c r="O13" s="48">
        <v>19000</v>
      </c>
      <c r="P13" s="39">
        <v>20000</v>
      </c>
      <c r="Q13" s="39">
        <v>22500</v>
      </c>
      <c r="R13" s="40">
        <f t="shared" si="4"/>
        <v>61500</v>
      </c>
      <c r="S13" s="44">
        <f t="shared" si="5"/>
        <v>171700</v>
      </c>
    </row>
    <row r="14" spans="1:22" s="1" customFormat="1" ht="25.5" x14ac:dyDescent="0.25">
      <c r="A14" s="34">
        <v>3</v>
      </c>
      <c r="B14" s="47" t="s">
        <v>5</v>
      </c>
      <c r="C14" s="39">
        <v>9000</v>
      </c>
      <c r="D14" s="39">
        <v>10000</v>
      </c>
      <c r="E14" s="39">
        <v>8000</v>
      </c>
      <c r="F14" s="40">
        <f t="shared" si="1"/>
        <v>27000</v>
      </c>
      <c r="G14" s="39">
        <v>4000</v>
      </c>
      <c r="H14" s="39">
        <v>4000</v>
      </c>
      <c r="I14" s="39">
        <v>2900</v>
      </c>
      <c r="J14" s="40">
        <f t="shared" si="2"/>
        <v>10900</v>
      </c>
      <c r="K14" s="39">
        <v>500</v>
      </c>
      <c r="L14" s="39">
        <v>1500</v>
      </c>
      <c r="M14" s="39">
        <v>4100</v>
      </c>
      <c r="N14" s="40">
        <f t="shared" si="3"/>
        <v>6100</v>
      </c>
      <c r="O14" s="39">
        <v>6500</v>
      </c>
      <c r="P14" s="39">
        <v>8500</v>
      </c>
      <c r="Q14" s="39">
        <v>12400</v>
      </c>
      <c r="R14" s="40">
        <f t="shared" si="4"/>
        <v>27400</v>
      </c>
      <c r="S14" s="44">
        <f t="shared" si="5"/>
        <v>71400</v>
      </c>
    </row>
    <row r="15" spans="1:22" s="1" customFormat="1" ht="27.75" customHeight="1" x14ac:dyDescent="0.25">
      <c r="A15" s="34">
        <v>4</v>
      </c>
      <c r="B15" s="47" t="s">
        <v>6</v>
      </c>
      <c r="C15" s="39">
        <v>68400</v>
      </c>
      <c r="D15" s="39">
        <v>75300</v>
      </c>
      <c r="E15" s="39">
        <v>49000</v>
      </c>
      <c r="F15" s="40">
        <f t="shared" si="1"/>
        <v>192700</v>
      </c>
      <c r="G15" s="39">
        <v>47200</v>
      </c>
      <c r="H15" s="39">
        <v>14700</v>
      </c>
      <c r="I15" s="39">
        <v>9000</v>
      </c>
      <c r="J15" s="40">
        <f t="shared" si="2"/>
        <v>70900</v>
      </c>
      <c r="K15" s="39">
        <v>2000</v>
      </c>
      <c r="L15" s="39">
        <v>1700</v>
      </c>
      <c r="M15" s="39">
        <v>7000</v>
      </c>
      <c r="N15" s="40">
        <f t="shared" si="3"/>
        <v>10700</v>
      </c>
      <c r="O15" s="39">
        <v>23000</v>
      </c>
      <c r="P15" s="39">
        <v>49000</v>
      </c>
      <c r="Q15" s="39">
        <v>68000</v>
      </c>
      <c r="R15" s="40">
        <f t="shared" si="4"/>
        <v>140000</v>
      </c>
      <c r="S15" s="44">
        <f t="shared" si="5"/>
        <v>414300</v>
      </c>
    </row>
    <row r="16" spans="1:22" s="1" customFormat="1" ht="25.5" x14ac:dyDescent="0.25">
      <c r="A16" s="34">
        <v>5</v>
      </c>
      <c r="B16" s="47" t="s">
        <v>7</v>
      </c>
      <c r="C16" s="39">
        <v>73000</v>
      </c>
      <c r="D16" s="39">
        <v>75800</v>
      </c>
      <c r="E16" s="39">
        <v>47800</v>
      </c>
      <c r="F16" s="40">
        <f t="shared" si="1"/>
        <v>196600</v>
      </c>
      <c r="G16" s="39">
        <v>29000</v>
      </c>
      <c r="H16" s="39">
        <v>14000</v>
      </c>
      <c r="I16" s="39">
        <v>4400</v>
      </c>
      <c r="J16" s="40">
        <f t="shared" si="2"/>
        <v>47400</v>
      </c>
      <c r="K16" s="39">
        <v>500</v>
      </c>
      <c r="L16" s="39">
        <v>500</v>
      </c>
      <c r="M16" s="39">
        <v>5300</v>
      </c>
      <c r="N16" s="40">
        <f t="shared" si="3"/>
        <v>6300</v>
      </c>
      <c r="O16" s="39">
        <v>28000</v>
      </c>
      <c r="P16" s="39">
        <v>58000</v>
      </c>
      <c r="Q16" s="39">
        <v>73000</v>
      </c>
      <c r="R16" s="40">
        <f t="shared" si="4"/>
        <v>159000</v>
      </c>
      <c r="S16" s="44">
        <f>F16+J16+N16+R16</f>
        <v>409300</v>
      </c>
    </row>
    <row r="17" spans="1:19" s="1" customFormat="1" ht="25.5" x14ac:dyDescent="0.25">
      <c r="A17" s="34">
        <v>6</v>
      </c>
      <c r="B17" s="47" t="s">
        <v>8</v>
      </c>
      <c r="C17" s="39">
        <v>16500</v>
      </c>
      <c r="D17" s="39">
        <v>16500</v>
      </c>
      <c r="E17" s="39">
        <v>17000</v>
      </c>
      <c r="F17" s="40">
        <f t="shared" si="1"/>
        <v>50000</v>
      </c>
      <c r="G17" s="39">
        <v>15100</v>
      </c>
      <c r="H17" s="39">
        <v>11300</v>
      </c>
      <c r="I17" s="39">
        <v>6700</v>
      </c>
      <c r="J17" s="40">
        <f t="shared" si="2"/>
        <v>33100</v>
      </c>
      <c r="K17" s="39">
        <v>300</v>
      </c>
      <c r="L17" s="39">
        <v>330</v>
      </c>
      <c r="M17" s="39">
        <v>12200</v>
      </c>
      <c r="N17" s="40">
        <f t="shared" si="3"/>
        <v>12830</v>
      </c>
      <c r="O17" s="39">
        <v>17000</v>
      </c>
      <c r="P17" s="39">
        <v>16600</v>
      </c>
      <c r="Q17" s="39">
        <v>17900</v>
      </c>
      <c r="R17" s="40">
        <f t="shared" si="4"/>
        <v>51500</v>
      </c>
      <c r="S17" s="44">
        <f t="shared" si="5"/>
        <v>147430</v>
      </c>
    </row>
    <row r="18" spans="1:19" s="1" customFormat="1" ht="27" customHeight="1" x14ac:dyDescent="0.25">
      <c r="A18" s="83">
        <v>7</v>
      </c>
      <c r="B18" s="47" t="s">
        <v>9</v>
      </c>
      <c r="C18" s="81">
        <v>11000</v>
      </c>
      <c r="D18" s="81">
        <f>9100+2600</f>
        <v>11700</v>
      </c>
      <c r="E18" s="81">
        <v>7050</v>
      </c>
      <c r="F18" s="82">
        <f>C18+D18+E18</f>
        <v>29750</v>
      </c>
      <c r="G18" s="81">
        <v>4200</v>
      </c>
      <c r="H18" s="81">
        <v>2310</v>
      </c>
      <c r="I18" s="81">
        <v>1500</v>
      </c>
      <c r="J18" s="82">
        <f>G18+H18+I18</f>
        <v>8010</v>
      </c>
      <c r="K18" s="81">
        <v>500</v>
      </c>
      <c r="L18" s="81">
        <v>500</v>
      </c>
      <c r="M18" s="81">
        <v>2900</v>
      </c>
      <c r="N18" s="82">
        <f>K18+L18+M18</f>
        <v>3900</v>
      </c>
      <c r="O18" s="81">
        <v>6300</v>
      </c>
      <c r="P18" s="81">
        <v>7900</v>
      </c>
      <c r="Q18" s="81">
        <v>10600</v>
      </c>
      <c r="R18" s="82">
        <f t="shared" ref="R18:R29" si="6">O18+P18+Q18</f>
        <v>24800</v>
      </c>
      <c r="S18" s="87">
        <f>F18+J18+N18+R18</f>
        <v>66460</v>
      </c>
    </row>
    <row r="19" spans="1:19" s="1" customFormat="1" x14ac:dyDescent="0.25">
      <c r="A19" s="86"/>
      <c r="B19" s="49" t="s">
        <v>10</v>
      </c>
      <c r="C19" s="81"/>
      <c r="D19" s="81"/>
      <c r="E19" s="81"/>
      <c r="F19" s="82"/>
      <c r="G19" s="81"/>
      <c r="H19" s="81"/>
      <c r="I19" s="81"/>
      <c r="J19" s="82"/>
      <c r="K19" s="81"/>
      <c r="L19" s="81"/>
      <c r="M19" s="81"/>
      <c r="N19" s="82"/>
      <c r="O19" s="81"/>
      <c r="P19" s="81"/>
      <c r="Q19" s="81"/>
      <c r="R19" s="82"/>
      <c r="S19" s="87"/>
    </row>
    <row r="20" spans="1:19" s="1" customFormat="1" x14ac:dyDescent="0.25">
      <c r="A20" s="86"/>
      <c r="B20" s="49" t="s">
        <v>11</v>
      </c>
      <c r="C20" s="81"/>
      <c r="D20" s="81"/>
      <c r="E20" s="81"/>
      <c r="F20" s="82"/>
      <c r="G20" s="81"/>
      <c r="H20" s="81"/>
      <c r="I20" s="81"/>
      <c r="J20" s="82"/>
      <c r="K20" s="81"/>
      <c r="L20" s="81"/>
      <c r="M20" s="81"/>
      <c r="N20" s="82"/>
      <c r="O20" s="81"/>
      <c r="P20" s="81"/>
      <c r="Q20" s="81"/>
      <c r="R20" s="82"/>
      <c r="S20" s="87"/>
    </row>
    <row r="21" spans="1:19" s="1" customFormat="1" x14ac:dyDescent="0.25">
      <c r="A21" s="84"/>
      <c r="B21" s="49" t="s">
        <v>12</v>
      </c>
      <c r="C21" s="39">
        <v>8600</v>
      </c>
      <c r="D21" s="39">
        <v>7800</v>
      </c>
      <c r="E21" s="39">
        <v>8600</v>
      </c>
      <c r="F21" s="40">
        <f>C21+D21+E21</f>
        <v>25000</v>
      </c>
      <c r="G21" s="39">
        <v>7900</v>
      </c>
      <c r="H21" s="39">
        <v>3400</v>
      </c>
      <c r="I21" s="39">
        <v>0</v>
      </c>
      <c r="J21" s="40">
        <f>G21+H21+I21</f>
        <v>11300</v>
      </c>
      <c r="K21" s="39">
        <v>0</v>
      </c>
      <c r="L21" s="39">
        <v>0</v>
      </c>
      <c r="M21" s="39">
        <v>3700</v>
      </c>
      <c r="N21" s="40">
        <f>M21</f>
        <v>3700</v>
      </c>
      <c r="O21" s="39">
        <v>8600</v>
      </c>
      <c r="P21" s="39">
        <v>7200</v>
      </c>
      <c r="Q21" s="39">
        <v>8600</v>
      </c>
      <c r="R21" s="40">
        <f t="shared" si="6"/>
        <v>24400</v>
      </c>
      <c r="S21" s="44">
        <f>F21+J21+N21+R21</f>
        <v>64400</v>
      </c>
    </row>
    <row r="22" spans="1:19" s="1" customFormat="1" ht="26.25" customHeight="1" x14ac:dyDescent="0.25">
      <c r="A22" s="34">
        <v>8</v>
      </c>
      <c r="B22" s="47" t="s">
        <v>13</v>
      </c>
      <c r="C22" s="39">
        <v>10100</v>
      </c>
      <c r="D22" s="39">
        <v>10000</v>
      </c>
      <c r="E22" s="39">
        <v>9800</v>
      </c>
      <c r="F22" s="40">
        <f>C22+D22+E22</f>
        <v>29900</v>
      </c>
      <c r="G22" s="39">
        <v>7900</v>
      </c>
      <c r="H22" s="39">
        <v>4200</v>
      </c>
      <c r="I22" s="39">
        <v>1200</v>
      </c>
      <c r="J22" s="40">
        <f>G22+H22+I22</f>
        <v>13300</v>
      </c>
      <c r="K22" s="39">
        <v>300</v>
      </c>
      <c r="L22" s="39">
        <v>300</v>
      </c>
      <c r="M22" s="39">
        <v>4500</v>
      </c>
      <c r="N22" s="40">
        <f>K22+L22+M22</f>
        <v>5100</v>
      </c>
      <c r="O22" s="39">
        <v>8000</v>
      </c>
      <c r="P22" s="39">
        <v>8500</v>
      </c>
      <c r="Q22" s="39">
        <v>10000</v>
      </c>
      <c r="R22" s="40">
        <f t="shared" si="6"/>
        <v>26500</v>
      </c>
      <c r="S22" s="44">
        <f t="shared" ref="S22:S75" si="7">C22+D22+E22+G22+H22+I22+K22+L22+M22+O22+P22+Q22</f>
        <v>74800</v>
      </c>
    </row>
    <row r="23" spans="1:19" s="1" customFormat="1" ht="25.5" customHeight="1" x14ac:dyDescent="0.25">
      <c r="A23" s="83">
        <v>9</v>
      </c>
      <c r="B23" s="47" t="s">
        <v>14</v>
      </c>
      <c r="C23" s="81">
        <v>13000</v>
      </c>
      <c r="D23" s="81">
        <v>4100</v>
      </c>
      <c r="E23" s="81">
        <v>4000</v>
      </c>
      <c r="F23" s="82">
        <f>C23+D23+E23</f>
        <v>21100</v>
      </c>
      <c r="G23" s="81">
        <v>1000</v>
      </c>
      <c r="H23" s="81">
        <v>900</v>
      </c>
      <c r="I23" s="81">
        <v>900</v>
      </c>
      <c r="J23" s="82">
        <f>G23+H23+I23</f>
        <v>2800</v>
      </c>
      <c r="K23" s="81">
        <v>500</v>
      </c>
      <c r="L23" s="81">
        <v>500</v>
      </c>
      <c r="M23" s="88">
        <v>3500</v>
      </c>
      <c r="N23" s="89">
        <f>K23+L23+M23</f>
        <v>4500</v>
      </c>
      <c r="O23" s="88">
        <v>3800</v>
      </c>
      <c r="P23" s="81">
        <v>4700</v>
      </c>
      <c r="Q23" s="81">
        <v>7100</v>
      </c>
      <c r="R23" s="82">
        <f t="shared" si="6"/>
        <v>15600</v>
      </c>
      <c r="S23" s="87">
        <f t="shared" si="7"/>
        <v>44000</v>
      </c>
    </row>
    <row r="24" spans="1:19" s="1" customFormat="1" x14ac:dyDescent="0.25">
      <c r="A24" s="86"/>
      <c r="B24" s="49" t="s">
        <v>10</v>
      </c>
      <c r="C24" s="81"/>
      <c r="D24" s="81"/>
      <c r="E24" s="81"/>
      <c r="F24" s="82"/>
      <c r="G24" s="81"/>
      <c r="H24" s="81"/>
      <c r="I24" s="81"/>
      <c r="J24" s="82"/>
      <c r="K24" s="81"/>
      <c r="L24" s="81"/>
      <c r="M24" s="88"/>
      <c r="N24" s="89"/>
      <c r="O24" s="88"/>
      <c r="P24" s="81"/>
      <c r="Q24" s="81"/>
      <c r="R24" s="82"/>
      <c r="S24" s="87"/>
    </row>
    <row r="25" spans="1:19" s="1" customFormat="1" ht="25.5" x14ac:dyDescent="0.25">
      <c r="A25" s="34">
        <v>10</v>
      </c>
      <c r="B25" s="47" t="s">
        <v>15</v>
      </c>
      <c r="C25" s="39">
        <v>12250</v>
      </c>
      <c r="D25" s="39">
        <v>13300</v>
      </c>
      <c r="E25" s="39">
        <v>11000</v>
      </c>
      <c r="F25" s="40">
        <f t="shared" ref="F25:F29" si="8">C25+D25+E25</f>
        <v>36550</v>
      </c>
      <c r="G25" s="39">
        <v>11800</v>
      </c>
      <c r="H25" s="39">
        <v>7350</v>
      </c>
      <c r="I25" s="39">
        <v>5800</v>
      </c>
      <c r="J25" s="40">
        <f t="shared" ref="J25:J28" si="9">G25+H25+I25</f>
        <v>24950</v>
      </c>
      <c r="K25" s="39">
        <v>500</v>
      </c>
      <c r="L25" s="39">
        <v>500</v>
      </c>
      <c r="M25" s="48">
        <v>7000</v>
      </c>
      <c r="N25" s="40">
        <f>K25+L25+M25</f>
        <v>8000</v>
      </c>
      <c r="O25" s="39">
        <v>11000</v>
      </c>
      <c r="P25" s="39">
        <v>12100</v>
      </c>
      <c r="Q25" s="39">
        <v>19500</v>
      </c>
      <c r="R25" s="40">
        <f t="shared" si="6"/>
        <v>42600</v>
      </c>
      <c r="S25" s="44">
        <f t="shared" si="7"/>
        <v>112100</v>
      </c>
    </row>
    <row r="26" spans="1:19" s="1" customFormat="1" ht="25.5" x14ac:dyDescent="0.25">
      <c r="A26" s="34">
        <v>11</v>
      </c>
      <c r="B26" s="47" t="s">
        <v>16</v>
      </c>
      <c r="C26" s="39">
        <v>84700</v>
      </c>
      <c r="D26" s="39">
        <v>80200</v>
      </c>
      <c r="E26" s="39">
        <v>51800</v>
      </c>
      <c r="F26" s="40">
        <f t="shared" si="8"/>
        <v>216700</v>
      </c>
      <c r="G26" s="39">
        <v>38000</v>
      </c>
      <c r="H26" s="39">
        <f>8000+8200</f>
        <v>16200</v>
      </c>
      <c r="I26" s="39">
        <v>2000</v>
      </c>
      <c r="J26" s="40">
        <f t="shared" si="9"/>
        <v>56200</v>
      </c>
      <c r="K26" s="39">
        <v>500</v>
      </c>
      <c r="L26" s="39">
        <v>500</v>
      </c>
      <c r="M26" s="39">
        <v>7500</v>
      </c>
      <c r="N26" s="40">
        <f>K26+L26+M26</f>
        <v>8500</v>
      </c>
      <c r="O26" s="39">
        <v>34600</v>
      </c>
      <c r="P26" s="39">
        <v>52000</v>
      </c>
      <c r="Q26" s="39">
        <v>84000</v>
      </c>
      <c r="R26" s="40">
        <f t="shared" si="6"/>
        <v>170600</v>
      </c>
      <c r="S26" s="44">
        <f t="shared" si="7"/>
        <v>452000</v>
      </c>
    </row>
    <row r="27" spans="1:19" s="1" customFormat="1" ht="25.5" x14ac:dyDescent="0.25">
      <c r="A27" s="34">
        <v>12</v>
      </c>
      <c r="B27" s="47" t="s">
        <v>17</v>
      </c>
      <c r="C27" s="39">
        <v>73000</v>
      </c>
      <c r="D27" s="39">
        <v>73000</v>
      </c>
      <c r="E27" s="39">
        <v>70000</v>
      </c>
      <c r="F27" s="40">
        <f t="shared" si="8"/>
        <v>216000</v>
      </c>
      <c r="G27" s="39">
        <v>45000</v>
      </c>
      <c r="H27" s="39">
        <v>11500</v>
      </c>
      <c r="I27" s="39">
        <v>3000</v>
      </c>
      <c r="J27" s="40">
        <f t="shared" si="9"/>
        <v>59500</v>
      </c>
      <c r="K27" s="39">
        <v>500</v>
      </c>
      <c r="L27" s="39">
        <v>500</v>
      </c>
      <c r="M27" s="48">
        <f>11500+500</f>
        <v>12000</v>
      </c>
      <c r="N27" s="40">
        <f t="shared" ref="N27:N29" si="10">K27+L27+M27</f>
        <v>13000</v>
      </c>
      <c r="O27" s="39">
        <v>35000</v>
      </c>
      <c r="P27" s="39">
        <v>45000</v>
      </c>
      <c r="Q27" s="39">
        <v>70000</v>
      </c>
      <c r="R27" s="40">
        <f t="shared" si="6"/>
        <v>150000</v>
      </c>
      <c r="S27" s="44">
        <f t="shared" si="7"/>
        <v>438500</v>
      </c>
    </row>
    <row r="28" spans="1:19" s="1" customFormat="1" ht="25.5" x14ac:dyDescent="0.25">
      <c r="A28" s="83">
        <v>13</v>
      </c>
      <c r="B28" s="47" t="s">
        <v>18</v>
      </c>
      <c r="C28" s="39">
        <v>4000</v>
      </c>
      <c r="D28" s="39">
        <v>4500</v>
      </c>
      <c r="E28" s="39">
        <v>4700</v>
      </c>
      <c r="F28" s="40">
        <f t="shared" si="8"/>
        <v>13200</v>
      </c>
      <c r="G28" s="39">
        <v>3000</v>
      </c>
      <c r="H28" s="39">
        <v>2500</v>
      </c>
      <c r="I28" s="39">
        <v>1800</v>
      </c>
      <c r="J28" s="40">
        <f t="shared" si="9"/>
        <v>7300</v>
      </c>
      <c r="K28" s="39">
        <v>500</v>
      </c>
      <c r="L28" s="39">
        <v>300</v>
      </c>
      <c r="M28" s="39">
        <v>3800</v>
      </c>
      <c r="N28" s="40">
        <f t="shared" si="10"/>
        <v>4600</v>
      </c>
      <c r="O28" s="39">
        <v>4800</v>
      </c>
      <c r="P28" s="39">
        <v>4100</v>
      </c>
      <c r="Q28" s="39">
        <v>5500</v>
      </c>
      <c r="R28" s="40">
        <f t="shared" si="6"/>
        <v>14400</v>
      </c>
      <c r="S28" s="44">
        <f t="shared" si="7"/>
        <v>39500</v>
      </c>
    </row>
    <row r="29" spans="1:19" s="1" customFormat="1" x14ac:dyDescent="0.25">
      <c r="A29" s="84"/>
      <c r="B29" s="49" t="s">
        <v>12</v>
      </c>
      <c r="C29" s="39">
        <v>5800</v>
      </c>
      <c r="D29" s="39">
        <v>5300</v>
      </c>
      <c r="E29" s="39">
        <v>5800</v>
      </c>
      <c r="F29" s="40">
        <f t="shared" si="8"/>
        <v>16900</v>
      </c>
      <c r="G29" s="39">
        <v>5600</v>
      </c>
      <c r="H29" s="39">
        <v>2900</v>
      </c>
      <c r="I29" s="39">
        <v>200</v>
      </c>
      <c r="J29" s="40">
        <f>G29+H29+I29</f>
        <v>8700</v>
      </c>
      <c r="K29" s="39">
        <v>200</v>
      </c>
      <c r="L29" s="39">
        <v>200</v>
      </c>
      <c r="M29" s="39">
        <v>2800</v>
      </c>
      <c r="N29" s="40">
        <f t="shared" si="10"/>
        <v>3200</v>
      </c>
      <c r="O29" s="39">
        <v>5800</v>
      </c>
      <c r="P29" s="39">
        <v>5600</v>
      </c>
      <c r="Q29" s="39">
        <v>5800</v>
      </c>
      <c r="R29" s="40">
        <f t="shared" si="6"/>
        <v>17200</v>
      </c>
      <c r="S29" s="44">
        <f t="shared" si="7"/>
        <v>46000</v>
      </c>
    </row>
    <row r="30" spans="1:19" s="1" customFormat="1" ht="25.5" x14ac:dyDescent="0.25">
      <c r="A30" s="83">
        <v>14</v>
      </c>
      <c r="B30" s="47" t="s">
        <v>19</v>
      </c>
      <c r="C30" s="81">
        <v>3500</v>
      </c>
      <c r="D30" s="81">
        <v>3200</v>
      </c>
      <c r="E30" s="81">
        <v>3000</v>
      </c>
      <c r="F30" s="82">
        <f>C30+D30+E30</f>
        <v>9700</v>
      </c>
      <c r="G30" s="81">
        <v>2600</v>
      </c>
      <c r="H30" s="81">
        <v>1800</v>
      </c>
      <c r="I30" s="81">
        <v>900</v>
      </c>
      <c r="J30" s="82">
        <f>G30+H30+I30</f>
        <v>5300</v>
      </c>
      <c r="K30" s="81">
        <v>300</v>
      </c>
      <c r="L30" s="81">
        <v>300</v>
      </c>
      <c r="M30" s="81">
        <v>1600</v>
      </c>
      <c r="N30" s="82">
        <f>K30+L30+M30</f>
        <v>2200</v>
      </c>
      <c r="O30" s="81">
        <v>2330</v>
      </c>
      <c r="P30" s="81">
        <v>2500</v>
      </c>
      <c r="Q30" s="81">
        <v>5000</v>
      </c>
      <c r="R30" s="82">
        <f>O30+P30+Q30</f>
        <v>9830</v>
      </c>
      <c r="S30" s="87">
        <f>F30+J30+N30+R30</f>
        <v>27030</v>
      </c>
    </row>
    <row r="31" spans="1:19" s="1" customFormat="1" x14ac:dyDescent="0.25">
      <c r="A31" s="86"/>
      <c r="B31" s="47" t="s">
        <v>20</v>
      </c>
      <c r="C31" s="81"/>
      <c r="D31" s="81"/>
      <c r="E31" s="81"/>
      <c r="F31" s="82"/>
      <c r="G31" s="81"/>
      <c r="H31" s="81"/>
      <c r="I31" s="81"/>
      <c r="J31" s="82"/>
      <c r="K31" s="81"/>
      <c r="L31" s="81"/>
      <c r="M31" s="81"/>
      <c r="N31" s="82"/>
      <c r="O31" s="81"/>
      <c r="P31" s="81"/>
      <c r="Q31" s="81"/>
      <c r="R31" s="82"/>
      <c r="S31" s="87"/>
    </row>
    <row r="32" spans="1:19" s="1" customFormat="1" x14ac:dyDescent="0.25">
      <c r="A32" s="86"/>
      <c r="B32" s="47" t="s">
        <v>11</v>
      </c>
      <c r="C32" s="81"/>
      <c r="D32" s="81"/>
      <c r="E32" s="81"/>
      <c r="F32" s="82"/>
      <c r="G32" s="81"/>
      <c r="H32" s="81"/>
      <c r="I32" s="81"/>
      <c r="J32" s="82"/>
      <c r="K32" s="81"/>
      <c r="L32" s="81"/>
      <c r="M32" s="81"/>
      <c r="N32" s="82"/>
      <c r="O32" s="81"/>
      <c r="P32" s="81"/>
      <c r="Q32" s="81"/>
      <c r="R32" s="82"/>
      <c r="S32" s="87"/>
    </row>
    <row r="33" spans="1:19" s="1" customFormat="1" x14ac:dyDescent="0.25">
      <c r="A33" s="86"/>
      <c r="B33" s="47" t="s">
        <v>21</v>
      </c>
      <c r="C33" s="81"/>
      <c r="D33" s="81"/>
      <c r="E33" s="81"/>
      <c r="F33" s="82"/>
      <c r="G33" s="81"/>
      <c r="H33" s="81"/>
      <c r="I33" s="81"/>
      <c r="J33" s="82"/>
      <c r="K33" s="81"/>
      <c r="L33" s="81"/>
      <c r="M33" s="81"/>
      <c r="N33" s="82"/>
      <c r="O33" s="81"/>
      <c r="P33" s="81"/>
      <c r="Q33" s="81"/>
      <c r="R33" s="82"/>
      <c r="S33" s="87"/>
    </row>
    <row r="34" spans="1:19" s="1" customFormat="1" x14ac:dyDescent="0.25">
      <c r="A34" s="84"/>
      <c r="B34" s="49" t="s">
        <v>12</v>
      </c>
      <c r="C34" s="39">
        <v>8300</v>
      </c>
      <c r="D34" s="39">
        <v>7500</v>
      </c>
      <c r="E34" s="39">
        <v>8300</v>
      </c>
      <c r="F34" s="40">
        <f>C34+D34+E34</f>
        <v>24100</v>
      </c>
      <c r="G34" s="39">
        <v>8100</v>
      </c>
      <c r="H34" s="39">
        <v>4100</v>
      </c>
      <c r="I34" s="39">
        <v>100</v>
      </c>
      <c r="J34" s="40">
        <f>G34+H34+I34</f>
        <v>12300</v>
      </c>
      <c r="K34" s="39">
        <v>100</v>
      </c>
      <c r="L34" s="39">
        <v>100</v>
      </c>
      <c r="M34" s="39">
        <v>4100</v>
      </c>
      <c r="N34" s="40">
        <f>K34+L34+M34</f>
        <v>4300</v>
      </c>
      <c r="O34" s="39">
        <v>8300</v>
      </c>
      <c r="P34" s="39">
        <v>8100</v>
      </c>
      <c r="Q34" s="39">
        <v>8300</v>
      </c>
      <c r="R34" s="40">
        <f>O34+P34+Q34</f>
        <v>24700</v>
      </c>
      <c r="S34" s="44">
        <f>F34+J34+N34+R34</f>
        <v>65400</v>
      </c>
    </row>
    <row r="35" spans="1:19" s="1" customFormat="1" ht="25.5" x14ac:dyDescent="0.25">
      <c r="A35" s="34">
        <v>15</v>
      </c>
      <c r="B35" s="47" t="s">
        <v>22</v>
      </c>
      <c r="C35" s="39">
        <v>25000</v>
      </c>
      <c r="D35" s="50">
        <v>24200</v>
      </c>
      <c r="E35" s="50">
        <v>16600</v>
      </c>
      <c r="F35" s="40">
        <f>C35+D35+E35</f>
        <v>65800</v>
      </c>
      <c r="G35" s="50">
        <v>7000</v>
      </c>
      <c r="H35" s="50">
        <v>3000</v>
      </c>
      <c r="I35" s="50">
        <v>1000</v>
      </c>
      <c r="J35" s="41">
        <f>G35+H35+I35</f>
        <v>11000</v>
      </c>
      <c r="K35" s="50">
        <v>450</v>
      </c>
      <c r="L35" s="50">
        <v>450</v>
      </c>
      <c r="M35" s="50">
        <v>3200</v>
      </c>
      <c r="N35" s="41">
        <f>K35+L35+M35</f>
        <v>4100</v>
      </c>
      <c r="O35" s="51">
        <f>7000+500</f>
        <v>7500</v>
      </c>
      <c r="P35" s="50">
        <v>17000</v>
      </c>
      <c r="Q35" s="50">
        <v>25000</v>
      </c>
      <c r="R35" s="41">
        <f>O35+P35+Q35</f>
        <v>49500</v>
      </c>
      <c r="S35" s="44">
        <f t="shared" si="7"/>
        <v>130400</v>
      </c>
    </row>
    <row r="36" spans="1:19" s="1" customFormat="1" ht="27" customHeight="1" x14ac:dyDescent="0.25">
      <c r="A36" s="83">
        <v>16</v>
      </c>
      <c r="B36" s="47" t="s">
        <v>23</v>
      </c>
      <c r="C36" s="81">
        <v>3500</v>
      </c>
      <c r="D36" s="81">
        <v>3600</v>
      </c>
      <c r="E36" s="81">
        <v>2500</v>
      </c>
      <c r="F36" s="82">
        <f>C36+D36+E36</f>
        <v>9600</v>
      </c>
      <c r="G36" s="81">
        <v>2200</v>
      </c>
      <c r="H36" s="81">
        <v>1500</v>
      </c>
      <c r="I36" s="81">
        <v>1000</v>
      </c>
      <c r="J36" s="82">
        <f>G36+H36+I36</f>
        <v>4700</v>
      </c>
      <c r="K36" s="81">
        <v>300</v>
      </c>
      <c r="L36" s="81">
        <v>300</v>
      </c>
      <c r="M36" s="81">
        <v>1500</v>
      </c>
      <c r="N36" s="82">
        <f>K36+L36+M36</f>
        <v>2100</v>
      </c>
      <c r="O36" s="81">
        <v>2000</v>
      </c>
      <c r="P36" s="81">
        <v>2500</v>
      </c>
      <c r="Q36" s="81">
        <v>3500</v>
      </c>
      <c r="R36" s="91">
        <f t="shared" ref="R36:R48" si="11">O36+P36+Q36</f>
        <v>8000</v>
      </c>
      <c r="S36" s="87">
        <f t="shared" si="7"/>
        <v>24400</v>
      </c>
    </row>
    <row r="37" spans="1:19" s="1" customFormat="1" x14ac:dyDescent="0.25">
      <c r="A37" s="86"/>
      <c r="B37" s="49" t="s">
        <v>11</v>
      </c>
      <c r="C37" s="81"/>
      <c r="D37" s="81"/>
      <c r="E37" s="81"/>
      <c r="F37" s="82"/>
      <c r="G37" s="81"/>
      <c r="H37" s="81"/>
      <c r="I37" s="81"/>
      <c r="J37" s="82"/>
      <c r="K37" s="81"/>
      <c r="L37" s="81"/>
      <c r="M37" s="81"/>
      <c r="N37" s="82"/>
      <c r="O37" s="81"/>
      <c r="P37" s="81"/>
      <c r="Q37" s="81"/>
      <c r="R37" s="91"/>
      <c r="S37" s="87"/>
    </row>
    <row r="38" spans="1:19" s="1" customFormat="1" x14ac:dyDescent="0.25">
      <c r="A38" s="86"/>
      <c r="B38" s="49" t="s">
        <v>20</v>
      </c>
      <c r="C38" s="39">
        <v>2800</v>
      </c>
      <c r="D38" s="39">
        <v>3200</v>
      </c>
      <c r="E38" s="39">
        <v>3500</v>
      </c>
      <c r="F38" s="40">
        <f>SUM(C38:E38)</f>
        <v>9500</v>
      </c>
      <c r="G38" s="39">
        <v>2600</v>
      </c>
      <c r="H38" s="39">
        <v>2700</v>
      </c>
      <c r="I38" s="39">
        <v>2100</v>
      </c>
      <c r="J38" s="40">
        <f>SUM(G38:I38)</f>
        <v>7400</v>
      </c>
      <c r="K38" s="39">
        <v>200</v>
      </c>
      <c r="L38" s="39">
        <v>200</v>
      </c>
      <c r="M38" s="39">
        <v>3200</v>
      </c>
      <c r="N38" s="40">
        <f>SUM(K38:M38)</f>
        <v>3600</v>
      </c>
      <c r="O38" s="39">
        <v>3300</v>
      </c>
      <c r="P38" s="39">
        <v>2500</v>
      </c>
      <c r="Q38" s="39">
        <v>3500</v>
      </c>
      <c r="R38" s="41">
        <f>SUM(O38:Q38)</f>
        <v>9300</v>
      </c>
      <c r="S38" s="42">
        <f>F38+J38+N38+R38</f>
        <v>29800</v>
      </c>
    </row>
    <row r="39" spans="1:19" s="1" customFormat="1" x14ac:dyDescent="0.25">
      <c r="A39" s="86"/>
      <c r="B39" s="49" t="s">
        <v>24</v>
      </c>
      <c r="C39" s="39">
        <v>25000</v>
      </c>
      <c r="D39" s="39">
        <v>30000</v>
      </c>
      <c r="E39" s="39">
        <v>25000</v>
      </c>
      <c r="F39" s="40">
        <f t="shared" ref="F39:F47" si="12">C39+D39+E39</f>
        <v>80000</v>
      </c>
      <c r="G39" s="39">
        <v>18000</v>
      </c>
      <c r="H39" s="39">
        <v>3500</v>
      </c>
      <c r="I39" s="39">
        <v>500</v>
      </c>
      <c r="J39" s="40">
        <f>G39+H39+I39</f>
        <v>22000</v>
      </c>
      <c r="K39" s="39">
        <v>500</v>
      </c>
      <c r="L39" s="39">
        <v>500</v>
      </c>
      <c r="M39" s="39">
        <v>3500</v>
      </c>
      <c r="N39" s="40">
        <f t="shared" ref="N39:N44" si="13">K39+L39+M39</f>
        <v>4500</v>
      </c>
      <c r="O39" s="39">
        <v>18000</v>
      </c>
      <c r="P39" s="39">
        <v>25500</v>
      </c>
      <c r="Q39" s="39">
        <v>35000</v>
      </c>
      <c r="R39" s="41">
        <f t="shared" si="11"/>
        <v>78500</v>
      </c>
      <c r="S39" s="44">
        <f t="shared" si="7"/>
        <v>185000</v>
      </c>
    </row>
    <row r="40" spans="1:19" s="1" customFormat="1" x14ac:dyDescent="0.25">
      <c r="A40" s="84"/>
      <c r="B40" s="49" t="s">
        <v>12</v>
      </c>
      <c r="C40" s="39">
        <v>7650</v>
      </c>
      <c r="D40" s="39">
        <v>7000</v>
      </c>
      <c r="E40" s="39">
        <v>7650</v>
      </c>
      <c r="F40" s="40">
        <f t="shared" si="12"/>
        <v>22300</v>
      </c>
      <c r="G40" s="39">
        <v>7400</v>
      </c>
      <c r="H40" s="39">
        <v>3700</v>
      </c>
      <c r="I40" s="39">
        <v>200</v>
      </c>
      <c r="J40" s="40">
        <f t="shared" ref="J40:J41" si="14">G40+H40+I40</f>
        <v>11300</v>
      </c>
      <c r="K40" s="39">
        <v>200</v>
      </c>
      <c r="L40" s="39">
        <v>200</v>
      </c>
      <c r="M40" s="39">
        <v>7700</v>
      </c>
      <c r="N40" s="40">
        <f t="shared" si="13"/>
        <v>8100</v>
      </c>
      <c r="O40" s="39">
        <v>8000</v>
      </c>
      <c r="P40" s="39">
        <v>8500</v>
      </c>
      <c r="Q40" s="39">
        <v>8500</v>
      </c>
      <c r="R40" s="41">
        <f t="shared" si="11"/>
        <v>25000</v>
      </c>
      <c r="S40" s="44">
        <f t="shared" si="7"/>
        <v>66700</v>
      </c>
    </row>
    <row r="41" spans="1:19" s="1" customFormat="1" ht="25.5" x14ac:dyDescent="0.25">
      <c r="A41" s="34">
        <v>17</v>
      </c>
      <c r="B41" s="47" t="s">
        <v>25</v>
      </c>
      <c r="C41" s="39">
        <v>17500</v>
      </c>
      <c r="D41" s="39">
        <v>17000</v>
      </c>
      <c r="E41" s="39">
        <v>18300</v>
      </c>
      <c r="F41" s="40">
        <f t="shared" si="12"/>
        <v>52800</v>
      </c>
      <c r="G41" s="39">
        <v>16200</v>
      </c>
      <c r="H41" s="39">
        <v>9600</v>
      </c>
      <c r="I41" s="39">
        <v>4500</v>
      </c>
      <c r="J41" s="40">
        <f t="shared" si="14"/>
        <v>30300</v>
      </c>
      <c r="K41" s="39">
        <v>600</v>
      </c>
      <c r="L41" s="39">
        <v>2700</v>
      </c>
      <c r="M41" s="39">
        <v>10200</v>
      </c>
      <c r="N41" s="40">
        <f t="shared" si="13"/>
        <v>13500</v>
      </c>
      <c r="O41" s="39">
        <v>18300</v>
      </c>
      <c r="P41" s="39">
        <v>17500</v>
      </c>
      <c r="Q41" s="39">
        <v>19100</v>
      </c>
      <c r="R41" s="41">
        <f t="shared" si="11"/>
        <v>54900</v>
      </c>
      <c r="S41" s="44">
        <f t="shared" si="7"/>
        <v>151500</v>
      </c>
    </row>
    <row r="42" spans="1:19" s="1" customFormat="1" ht="25.5" customHeight="1" x14ac:dyDescent="0.25">
      <c r="A42" s="83">
        <v>18</v>
      </c>
      <c r="B42" s="47" t="s">
        <v>26</v>
      </c>
      <c r="C42" s="39">
        <v>10200</v>
      </c>
      <c r="D42" s="39">
        <v>12500</v>
      </c>
      <c r="E42" s="39">
        <v>11400</v>
      </c>
      <c r="F42" s="40">
        <f t="shared" si="12"/>
        <v>34100</v>
      </c>
      <c r="G42" s="39">
        <v>6000</v>
      </c>
      <c r="H42" s="39">
        <v>5500</v>
      </c>
      <c r="I42" s="39">
        <v>4700</v>
      </c>
      <c r="J42" s="40">
        <f t="shared" ref="J42:J47" si="15">G42+H42+I42</f>
        <v>16200</v>
      </c>
      <c r="K42" s="39">
        <v>500</v>
      </c>
      <c r="L42" s="39">
        <v>500</v>
      </c>
      <c r="M42" s="39">
        <v>6200</v>
      </c>
      <c r="N42" s="40">
        <f t="shared" si="13"/>
        <v>7200</v>
      </c>
      <c r="O42" s="39">
        <v>6500</v>
      </c>
      <c r="P42" s="39">
        <v>9500</v>
      </c>
      <c r="Q42" s="39">
        <v>12500</v>
      </c>
      <c r="R42" s="41">
        <f t="shared" si="11"/>
        <v>28500</v>
      </c>
      <c r="S42" s="44">
        <f t="shared" si="7"/>
        <v>86000</v>
      </c>
    </row>
    <row r="43" spans="1:19" s="1" customFormat="1" x14ac:dyDescent="0.25">
      <c r="A43" s="86"/>
      <c r="B43" s="49" t="s">
        <v>10</v>
      </c>
      <c r="C43" s="39">
        <v>2500</v>
      </c>
      <c r="D43" s="39">
        <v>3200</v>
      </c>
      <c r="E43" s="39">
        <v>2600</v>
      </c>
      <c r="F43" s="40">
        <f t="shared" si="12"/>
        <v>8300</v>
      </c>
      <c r="G43" s="39">
        <v>2500</v>
      </c>
      <c r="H43" s="39">
        <v>1800</v>
      </c>
      <c r="I43" s="39">
        <v>1000</v>
      </c>
      <c r="J43" s="40">
        <f t="shared" si="15"/>
        <v>5300</v>
      </c>
      <c r="K43" s="39">
        <v>1000</v>
      </c>
      <c r="L43" s="39">
        <v>1000</v>
      </c>
      <c r="M43" s="39">
        <v>1800</v>
      </c>
      <c r="N43" s="40">
        <f t="shared" si="13"/>
        <v>3800</v>
      </c>
      <c r="O43" s="39">
        <v>2000</v>
      </c>
      <c r="P43" s="39">
        <v>3200</v>
      </c>
      <c r="Q43" s="39">
        <v>3500</v>
      </c>
      <c r="R43" s="41">
        <f t="shared" si="11"/>
        <v>8700</v>
      </c>
      <c r="S43" s="44">
        <f t="shared" si="7"/>
        <v>26100</v>
      </c>
    </row>
    <row r="44" spans="1:19" s="1" customFormat="1" x14ac:dyDescent="0.25">
      <c r="A44" s="86"/>
      <c r="B44" s="49" t="s">
        <v>27</v>
      </c>
      <c r="C44" s="39">
        <v>2200</v>
      </c>
      <c r="D44" s="39">
        <v>2000</v>
      </c>
      <c r="E44" s="39">
        <v>2200</v>
      </c>
      <c r="F44" s="40">
        <f t="shared" si="12"/>
        <v>6400</v>
      </c>
      <c r="G44" s="39">
        <v>1000</v>
      </c>
      <c r="H44" s="39">
        <v>0</v>
      </c>
      <c r="I44" s="39">
        <v>0</v>
      </c>
      <c r="J44" s="40">
        <f t="shared" si="15"/>
        <v>1000</v>
      </c>
      <c r="K44" s="39">
        <v>0</v>
      </c>
      <c r="L44" s="39">
        <v>0</v>
      </c>
      <c r="M44" s="39">
        <v>1000</v>
      </c>
      <c r="N44" s="40">
        <f t="shared" si="13"/>
        <v>1000</v>
      </c>
      <c r="O44" s="39">
        <v>1500</v>
      </c>
      <c r="P44" s="39">
        <v>2100</v>
      </c>
      <c r="Q44" s="39">
        <v>2200</v>
      </c>
      <c r="R44" s="41">
        <f t="shared" si="11"/>
        <v>5800</v>
      </c>
      <c r="S44" s="44">
        <f t="shared" si="7"/>
        <v>14200</v>
      </c>
    </row>
    <row r="45" spans="1:19" s="1" customFormat="1" x14ac:dyDescent="0.25">
      <c r="A45" s="84"/>
      <c r="B45" s="52" t="s">
        <v>12</v>
      </c>
      <c r="C45" s="39">
        <v>16100</v>
      </c>
      <c r="D45" s="39">
        <v>16200</v>
      </c>
      <c r="E45" s="39">
        <v>14000</v>
      </c>
      <c r="F45" s="40">
        <f t="shared" si="12"/>
        <v>46300</v>
      </c>
      <c r="G45" s="39">
        <v>14000</v>
      </c>
      <c r="H45" s="39">
        <v>11000</v>
      </c>
      <c r="I45" s="39">
        <v>200</v>
      </c>
      <c r="J45" s="40">
        <f t="shared" si="15"/>
        <v>25200</v>
      </c>
      <c r="K45" s="39">
        <v>200</v>
      </c>
      <c r="L45" s="39">
        <v>200</v>
      </c>
      <c r="M45" s="39">
        <v>4800</v>
      </c>
      <c r="N45" s="40">
        <f>M45+L45+K45</f>
        <v>5200</v>
      </c>
      <c r="O45" s="39">
        <v>11500</v>
      </c>
      <c r="P45" s="39">
        <v>16000</v>
      </c>
      <c r="Q45" s="39">
        <v>16500</v>
      </c>
      <c r="R45" s="41">
        <f t="shared" si="11"/>
        <v>44000</v>
      </c>
      <c r="S45" s="44">
        <f t="shared" si="7"/>
        <v>120700</v>
      </c>
    </row>
    <row r="46" spans="1:19" s="1" customFormat="1" ht="25.5" x14ac:dyDescent="0.25">
      <c r="A46" s="30">
        <v>19</v>
      </c>
      <c r="B46" s="47" t="s">
        <v>28</v>
      </c>
      <c r="C46" s="39">
        <v>7500</v>
      </c>
      <c r="D46" s="39">
        <v>7500</v>
      </c>
      <c r="E46" s="39">
        <v>8000</v>
      </c>
      <c r="F46" s="40">
        <f t="shared" si="12"/>
        <v>23000</v>
      </c>
      <c r="G46" s="39">
        <v>6700</v>
      </c>
      <c r="H46" s="39">
        <v>4300</v>
      </c>
      <c r="I46" s="39">
        <v>1500</v>
      </c>
      <c r="J46" s="40">
        <f t="shared" si="15"/>
        <v>12500</v>
      </c>
      <c r="K46" s="39">
        <v>500</v>
      </c>
      <c r="L46" s="39">
        <v>500</v>
      </c>
      <c r="M46" s="39">
        <v>4800</v>
      </c>
      <c r="N46" s="40">
        <f>M46+L46+K46</f>
        <v>5800</v>
      </c>
      <c r="O46" s="39">
        <v>7000</v>
      </c>
      <c r="P46" s="39">
        <v>7500</v>
      </c>
      <c r="Q46" s="39">
        <v>7500</v>
      </c>
      <c r="R46" s="41">
        <f t="shared" si="11"/>
        <v>22000</v>
      </c>
      <c r="S46" s="44">
        <f t="shared" si="7"/>
        <v>63300</v>
      </c>
    </row>
    <row r="47" spans="1:19" s="19" customFormat="1" x14ac:dyDescent="0.25">
      <c r="A47" s="43"/>
      <c r="B47" s="53" t="s">
        <v>12</v>
      </c>
      <c r="C47" s="39">
        <v>3700</v>
      </c>
      <c r="D47" s="39">
        <v>4500</v>
      </c>
      <c r="E47" s="39">
        <v>4200</v>
      </c>
      <c r="F47" s="40">
        <f t="shared" si="12"/>
        <v>12400</v>
      </c>
      <c r="G47" s="39">
        <v>2000</v>
      </c>
      <c r="H47" s="39">
        <v>1800</v>
      </c>
      <c r="I47" s="39">
        <v>1200</v>
      </c>
      <c r="J47" s="40">
        <f t="shared" si="15"/>
        <v>5000</v>
      </c>
      <c r="K47" s="39">
        <v>100</v>
      </c>
      <c r="L47" s="39">
        <v>100</v>
      </c>
      <c r="M47" s="39">
        <v>2300</v>
      </c>
      <c r="N47" s="40">
        <f>M47+L47+K47</f>
        <v>2500</v>
      </c>
      <c r="O47" s="39">
        <v>4200</v>
      </c>
      <c r="P47" s="39">
        <v>4200</v>
      </c>
      <c r="Q47" s="39">
        <v>5500</v>
      </c>
      <c r="R47" s="41">
        <f t="shared" si="11"/>
        <v>13900</v>
      </c>
      <c r="S47" s="44">
        <f t="shared" si="7"/>
        <v>33800</v>
      </c>
    </row>
    <row r="48" spans="1:19" s="19" customFormat="1" ht="18.75" customHeight="1" x14ac:dyDescent="0.25">
      <c r="A48" s="30">
        <v>20</v>
      </c>
      <c r="B48" s="47" t="s">
        <v>85</v>
      </c>
      <c r="C48" s="39">
        <v>14600</v>
      </c>
      <c r="D48" s="39">
        <v>14300</v>
      </c>
      <c r="E48" s="39">
        <v>14912</v>
      </c>
      <c r="F48" s="40">
        <f t="shared" ref="F48" si="16">C48+D48+E48</f>
        <v>43812</v>
      </c>
      <c r="G48" s="39">
        <v>7800</v>
      </c>
      <c r="H48" s="39">
        <v>3500</v>
      </c>
      <c r="I48" s="39">
        <v>1500</v>
      </c>
      <c r="J48" s="40">
        <f t="shared" ref="J48" si="17">G48+H48+I48</f>
        <v>12800</v>
      </c>
      <c r="K48" s="39">
        <v>1500</v>
      </c>
      <c r="L48" s="39">
        <v>550</v>
      </c>
      <c r="M48" s="39">
        <v>3500</v>
      </c>
      <c r="N48" s="40">
        <f t="shared" ref="N48" si="18">K48+L48+M48</f>
        <v>5550</v>
      </c>
      <c r="O48" s="39">
        <v>8500</v>
      </c>
      <c r="P48" s="39">
        <v>15000</v>
      </c>
      <c r="Q48" s="39">
        <v>18500</v>
      </c>
      <c r="R48" s="40">
        <f t="shared" si="11"/>
        <v>42000</v>
      </c>
      <c r="S48" s="44">
        <f t="shared" ref="S48" si="19">C48+D48+E48+G48+H48+I48+K48+L48+M48+O48+P48+Q48</f>
        <v>104162</v>
      </c>
    </row>
    <row r="49" spans="1:19" s="1" customFormat="1" x14ac:dyDescent="0.25">
      <c r="A49" s="33"/>
      <c r="B49" s="54" t="s">
        <v>29</v>
      </c>
      <c r="C49" s="55">
        <f t="shared" ref="C49:M49" si="20">SUM(C50:C65)</f>
        <v>182800</v>
      </c>
      <c r="D49" s="55">
        <f t="shared" si="20"/>
        <v>182700</v>
      </c>
      <c r="E49" s="55">
        <f t="shared" si="20"/>
        <v>138500</v>
      </c>
      <c r="F49" s="55">
        <f t="shared" si="20"/>
        <v>504000</v>
      </c>
      <c r="G49" s="55">
        <f t="shared" si="20"/>
        <v>96200</v>
      </c>
      <c r="H49" s="55">
        <f t="shared" si="20"/>
        <v>55700</v>
      </c>
      <c r="I49" s="55">
        <f t="shared" si="20"/>
        <v>16200</v>
      </c>
      <c r="J49" s="55">
        <f t="shared" si="20"/>
        <v>168100</v>
      </c>
      <c r="K49" s="55">
        <f t="shared" si="20"/>
        <v>5800</v>
      </c>
      <c r="L49" s="55">
        <f t="shared" si="20"/>
        <v>5800</v>
      </c>
      <c r="M49" s="55">
        <f t="shared" si="20"/>
        <v>46500</v>
      </c>
      <c r="N49" s="55">
        <f>K49+L49+M49</f>
        <v>58100</v>
      </c>
      <c r="O49" s="55">
        <f>SUM(O50:O65)</f>
        <v>101200</v>
      </c>
      <c r="P49" s="55">
        <f>SUM(P50:P65)</f>
        <v>146900</v>
      </c>
      <c r="Q49" s="55">
        <f>SUM(Q50:Q65)</f>
        <v>177000</v>
      </c>
      <c r="R49" s="55">
        <f>O49+P49+Q49</f>
        <v>425100</v>
      </c>
      <c r="S49" s="56">
        <f t="shared" si="7"/>
        <v>1155300</v>
      </c>
    </row>
    <row r="50" spans="1:19" s="1" customFormat="1" ht="25.5" x14ac:dyDescent="0.25">
      <c r="A50" s="34">
        <v>1</v>
      </c>
      <c r="B50" s="47" t="s">
        <v>30</v>
      </c>
      <c r="C50" s="39">
        <v>2300</v>
      </c>
      <c r="D50" s="39">
        <v>2500</v>
      </c>
      <c r="E50" s="39">
        <v>2000</v>
      </c>
      <c r="F50" s="40">
        <f>C50+D50+E50</f>
        <v>6800</v>
      </c>
      <c r="G50" s="39">
        <v>1500</v>
      </c>
      <c r="H50" s="39">
        <v>1200</v>
      </c>
      <c r="I50" s="39">
        <v>1000</v>
      </c>
      <c r="J50" s="40">
        <f>G50+H50+I50</f>
        <v>3700</v>
      </c>
      <c r="K50" s="39">
        <v>500</v>
      </c>
      <c r="L50" s="39">
        <v>500</v>
      </c>
      <c r="M50" s="39">
        <v>1500</v>
      </c>
      <c r="N50" s="40">
        <f>K50+L50+M50</f>
        <v>2500</v>
      </c>
      <c r="O50" s="39">
        <v>2000</v>
      </c>
      <c r="P50" s="39">
        <v>2500</v>
      </c>
      <c r="Q50" s="39">
        <v>3000</v>
      </c>
      <c r="R50" s="40">
        <f>O50+P50+Q50</f>
        <v>7500</v>
      </c>
      <c r="S50" s="44">
        <f t="shared" si="7"/>
        <v>20500</v>
      </c>
    </row>
    <row r="51" spans="1:19" s="1" customFormat="1" ht="25.5" x14ac:dyDescent="0.25">
      <c r="A51" s="34">
        <v>2</v>
      </c>
      <c r="B51" s="57" t="s">
        <v>31</v>
      </c>
      <c r="C51" s="39">
        <v>19500</v>
      </c>
      <c r="D51" s="39">
        <v>20000</v>
      </c>
      <c r="E51" s="39">
        <v>14500</v>
      </c>
      <c r="F51" s="40">
        <f>C51+D51+E51</f>
        <v>54000</v>
      </c>
      <c r="G51" s="39">
        <v>9300</v>
      </c>
      <c r="H51" s="39">
        <v>4500</v>
      </c>
      <c r="I51" s="39">
        <v>1500</v>
      </c>
      <c r="J51" s="40">
        <f t="shared" ref="J51:J65" si="21">G51+H51+I51</f>
        <v>15300</v>
      </c>
      <c r="K51" s="39">
        <v>500</v>
      </c>
      <c r="L51" s="39">
        <v>500</v>
      </c>
      <c r="M51" s="39">
        <v>2500</v>
      </c>
      <c r="N51" s="40">
        <f t="shared" ref="N51:N65" si="22">K51+L51+M51</f>
        <v>3500</v>
      </c>
      <c r="O51" s="39">
        <v>8500</v>
      </c>
      <c r="P51" s="39">
        <v>15000</v>
      </c>
      <c r="Q51" s="39">
        <v>21000</v>
      </c>
      <c r="R51" s="40">
        <f t="shared" ref="R51:R65" si="23">O51+P51+Q51</f>
        <v>44500</v>
      </c>
      <c r="S51" s="44">
        <f t="shared" si="7"/>
        <v>117300</v>
      </c>
    </row>
    <row r="52" spans="1:19" s="1" customFormat="1" x14ac:dyDescent="0.25">
      <c r="A52" s="34">
        <v>3</v>
      </c>
      <c r="B52" s="57" t="s">
        <v>32</v>
      </c>
      <c r="C52" s="39">
        <v>11500</v>
      </c>
      <c r="D52" s="39">
        <v>14000</v>
      </c>
      <c r="E52" s="39">
        <v>11000</v>
      </c>
      <c r="F52" s="40">
        <f t="shared" ref="F52:F105" si="24">C52+D52+E52</f>
        <v>36500</v>
      </c>
      <c r="G52" s="39">
        <v>8000</v>
      </c>
      <c r="H52" s="39">
        <v>4500</v>
      </c>
      <c r="I52" s="39">
        <v>1300</v>
      </c>
      <c r="J52" s="40">
        <f t="shared" si="21"/>
        <v>13800</v>
      </c>
      <c r="K52" s="39">
        <v>500</v>
      </c>
      <c r="L52" s="39">
        <v>500</v>
      </c>
      <c r="M52" s="48">
        <v>4200</v>
      </c>
      <c r="N52" s="40">
        <f t="shared" si="22"/>
        <v>5200</v>
      </c>
      <c r="O52" s="39">
        <v>8000</v>
      </c>
      <c r="P52" s="39">
        <v>11000</v>
      </c>
      <c r="Q52" s="39">
        <v>12000</v>
      </c>
      <c r="R52" s="40">
        <f t="shared" si="23"/>
        <v>31000</v>
      </c>
      <c r="S52" s="44">
        <f t="shared" si="7"/>
        <v>86500</v>
      </c>
    </row>
    <row r="53" spans="1:19" s="1" customFormat="1" x14ac:dyDescent="0.25">
      <c r="A53" s="34">
        <v>4</v>
      </c>
      <c r="B53" s="57" t="s">
        <v>33</v>
      </c>
      <c r="C53" s="39">
        <v>14500</v>
      </c>
      <c r="D53" s="39">
        <v>17000</v>
      </c>
      <c r="E53" s="39">
        <v>10000</v>
      </c>
      <c r="F53" s="40">
        <f t="shared" si="24"/>
        <v>41500</v>
      </c>
      <c r="G53" s="39">
        <v>7500</v>
      </c>
      <c r="H53" s="39">
        <v>4000</v>
      </c>
      <c r="I53" s="39">
        <v>1000</v>
      </c>
      <c r="J53" s="40">
        <f t="shared" si="21"/>
        <v>12500</v>
      </c>
      <c r="K53" s="39">
        <v>300</v>
      </c>
      <c r="L53" s="39">
        <v>300</v>
      </c>
      <c r="M53" s="48">
        <v>3500</v>
      </c>
      <c r="N53" s="40">
        <f t="shared" si="22"/>
        <v>4100</v>
      </c>
      <c r="O53" s="48">
        <v>8000</v>
      </c>
      <c r="P53" s="39">
        <v>12000</v>
      </c>
      <c r="Q53" s="39">
        <v>15000</v>
      </c>
      <c r="R53" s="40">
        <f t="shared" si="23"/>
        <v>35000</v>
      </c>
      <c r="S53" s="44">
        <f t="shared" si="7"/>
        <v>93100</v>
      </c>
    </row>
    <row r="54" spans="1:19" s="1" customFormat="1" x14ac:dyDescent="0.25">
      <c r="A54" s="34">
        <v>5</v>
      </c>
      <c r="B54" s="57" t="s">
        <v>34</v>
      </c>
      <c r="C54" s="39">
        <v>15800</v>
      </c>
      <c r="D54" s="39">
        <v>15700</v>
      </c>
      <c r="E54" s="39">
        <v>13200</v>
      </c>
      <c r="F54" s="40">
        <f t="shared" si="24"/>
        <v>44700</v>
      </c>
      <c r="G54" s="39">
        <v>7300</v>
      </c>
      <c r="H54" s="39">
        <v>3400</v>
      </c>
      <c r="I54" s="39">
        <v>2000</v>
      </c>
      <c r="J54" s="40">
        <f t="shared" si="21"/>
        <v>12700</v>
      </c>
      <c r="K54" s="39">
        <v>300</v>
      </c>
      <c r="L54" s="39">
        <v>300</v>
      </c>
      <c r="M54" s="39">
        <v>3200</v>
      </c>
      <c r="N54" s="40">
        <f t="shared" si="22"/>
        <v>3800</v>
      </c>
      <c r="O54" s="48">
        <v>7900</v>
      </c>
      <c r="P54" s="39">
        <v>11900</v>
      </c>
      <c r="Q54" s="39">
        <v>14000</v>
      </c>
      <c r="R54" s="40">
        <f t="shared" si="23"/>
        <v>33800</v>
      </c>
      <c r="S54" s="44">
        <f t="shared" si="7"/>
        <v>95000</v>
      </c>
    </row>
    <row r="55" spans="1:19" s="1" customFormat="1" ht="25.5" x14ac:dyDescent="0.25">
      <c r="A55" s="34">
        <v>7</v>
      </c>
      <c r="B55" s="47" t="s">
        <v>35</v>
      </c>
      <c r="C55" s="39">
        <v>1000</v>
      </c>
      <c r="D55" s="39">
        <v>1000</v>
      </c>
      <c r="E55" s="39">
        <v>1000</v>
      </c>
      <c r="F55" s="40">
        <f t="shared" si="24"/>
        <v>3000</v>
      </c>
      <c r="G55" s="39">
        <v>1000</v>
      </c>
      <c r="H55" s="39">
        <v>800</v>
      </c>
      <c r="I55" s="39">
        <v>500</v>
      </c>
      <c r="J55" s="40">
        <f t="shared" si="21"/>
        <v>2300</v>
      </c>
      <c r="K55" s="39">
        <v>300</v>
      </c>
      <c r="L55" s="39">
        <v>300</v>
      </c>
      <c r="M55" s="48">
        <v>900</v>
      </c>
      <c r="N55" s="40">
        <f t="shared" si="22"/>
        <v>1500</v>
      </c>
      <c r="O55" s="48">
        <v>1100</v>
      </c>
      <c r="P55" s="39">
        <v>1200</v>
      </c>
      <c r="Q55" s="39">
        <v>1300</v>
      </c>
      <c r="R55" s="40">
        <f t="shared" si="23"/>
        <v>3600</v>
      </c>
      <c r="S55" s="44">
        <f t="shared" si="7"/>
        <v>10400</v>
      </c>
    </row>
    <row r="56" spans="1:19" s="1" customFormat="1" ht="25.5" x14ac:dyDescent="0.25">
      <c r="A56" s="34">
        <v>8</v>
      </c>
      <c r="B56" s="57" t="s">
        <v>36</v>
      </c>
      <c r="C56" s="39">
        <v>26900</v>
      </c>
      <c r="D56" s="39">
        <v>20300</v>
      </c>
      <c r="E56" s="39">
        <v>10800</v>
      </c>
      <c r="F56" s="40">
        <f t="shared" si="24"/>
        <v>58000</v>
      </c>
      <c r="G56" s="39">
        <v>8400</v>
      </c>
      <c r="H56" s="39">
        <v>3300</v>
      </c>
      <c r="I56" s="39">
        <v>1200</v>
      </c>
      <c r="J56" s="40">
        <f t="shared" si="21"/>
        <v>12900</v>
      </c>
      <c r="K56" s="39">
        <v>300</v>
      </c>
      <c r="L56" s="39">
        <v>300</v>
      </c>
      <c r="M56" s="39">
        <v>2500</v>
      </c>
      <c r="N56" s="40">
        <f t="shared" si="22"/>
        <v>3100</v>
      </c>
      <c r="O56" s="48">
        <v>9000</v>
      </c>
      <c r="P56" s="39">
        <v>14500</v>
      </c>
      <c r="Q56" s="39">
        <v>18000</v>
      </c>
      <c r="R56" s="40">
        <f t="shared" si="23"/>
        <v>41500</v>
      </c>
      <c r="S56" s="44">
        <f t="shared" si="7"/>
        <v>115500</v>
      </c>
    </row>
    <row r="57" spans="1:19" s="1" customFormat="1" ht="25.5" x14ac:dyDescent="0.25">
      <c r="A57" s="34">
        <v>9</v>
      </c>
      <c r="B57" s="57" t="s">
        <v>37</v>
      </c>
      <c r="C57" s="39">
        <v>6500</v>
      </c>
      <c r="D57" s="39">
        <v>8000</v>
      </c>
      <c r="E57" s="39">
        <v>5700</v>
      </c>
      <c r="F57" s="40">
        <f t="shared" si="24"/>
        <v>20200</v>
      </c>
      <c r="G57" s="39">
        <v>3500</v>
      </c>
      <c r="H57" s="39">
        <v>2500</v>
      </c>
      <c r="I57" s="39">
        <v>2000</v>
      </c>
      <c r="J57" s="40">
        <f t="shared" si="21"/>
        <v>8000</v>
      </c>
      <c r="K57" s="39">
        <v>300</v>
      </c>
      <c r="L57" s="39">
        <v>300</v>
      </c>
      <c r="M57" s="48">
        <v>2000</v>
      </c>
      <c r="N57" s="40">
        <f t="shared" si="22"/>
        <v>2600</v>
      </c>
      <c r="O57" s="39">
        <v>5000</v>
      </c>
      <c r="P57" s="39">
        <v>6500</v>
      </c>
      <c r="Q57" s="39">
        <v>8500</v>
      </c>
      <c r="R57" s="40">
        <f t="shared" si="23"/>
        <v>20000</v>
      </c>
      <c r="S57" s="44">
        <f t="shared" si="7"/>
        <v>50800</v>
      </c>
    </row>
    <row r="58" spans="1:19" s="1" customFormat="1" ht="25.5" x14ac:dyDescent="0.25">
      <c r="A58" s="34">
        <v>10</v>
      </c>
      <c r="B58" s="47" t="s">
        <v>38</v>
      </c>
      <c r="C58" s="39">
        <v>3000</v>
      </c>
      <c r="D58" s="39">
        <v>3500</v>
      </c>
      <c r="E58" s="39">
        <v>4500</v>
      </c>
      <c r="F58" s="40">
        <f t="shared" si="24"/>
        <v>11000</v>
      </c>
      <c r="G58" s="39">
        <v>2800</v>
      </c>
      <c r="H58" s="39">
        <v>1000</v>
      </c>
      <c r="I58" s="39">
        <v>300</v>
      </c>
      <c r="J58" s="40">
        <f t="shared" si="21"/>
        <v>4100</v>
      </c>
      <c r="K58" s="39">
        <v>300</v>
      </c>
      <c r="L58" s="39">
        <v>300</v>
      </c>
      <c r="M58" s="39">
        <v>1000</v>
      </c>
      <c r="N58" s="40">
        <f t="shared" si="22"/>
        <v>1600</v>
      </c>
      <c r="O58" s="39">
        <v>2800</v>
      </c>
      <c r="P58" s="39">
        <v>3000</v>
      </c>
      <c r="Q58" s="39">
        <v>3700</v>
      </c>
      <c r="R58" s="40">
        <f t="shared" si="23"/>
        <v>9500</v>
      </c>
      <c r="S58" s="44">
        <f t="shared" si="7"/>
        <v>26200</v>
      </c>
    </row>
    <row r="59" spans="1:19" s="1" customFormat="1" ht="25.5" x14ac:dyDescent="0.25">
      <c r="A59" s="34">
        <v>11</v>
      </c>
      <c r="B59" s="47" t="s">
        <v>39</v>
      </c>
      <c r="C59" s="39">
        <v>3150</v>
      </c>
      <c r="D59" s="39">
        <v>4500</v>
      </c>
      <c r="E59" s="39">
        <v>3100</v>
      </c>
      <c r="F59" s="40">
        <f t="shared" si="24"/>
        <v>10750</v>
      </c>
      <c r="G59" s="39">
        <v>1700</v>
      </c>
      <c r="H59" s="39">
        <v>1600</v>
      </c>
      <c r="I59" s="39">
        <v>1000</v>
      </c>
      <c r="J59" s="40">
        <f t="shared" si="21"/>
        <v>4300</v>
      </c>
      <c r="K59" s="39">
        <v>300</v>
      </c>
      <c r="L59" s="39">
        <v>300</v>
      </c>
      <c r="M59" s="39">
        <v>1300</v>
      </c>
      <c r="N59" s="40">
        <f t="shared" si="22"/>
        <v>1900</v>
      </c>
      <c r="O59" s="39">
        <v>2500</v>
      </c>
      <c r="P59" s="39">
        <v>4000</v>
      </c>
      <c r="Q59" s="39">
        <v>5000</v>
      </c>
      <c r="R59" s="40">
        <f t="shared" si="23"/>
        <v>11500</v>
      </c>
      <c r="S59" s="44">
        <f t="shared" si="7"/>
        <v>28450</v>
      </c>
    </row>
    <row r="60" spans="1:19" s="1" customFormat="1" ht="25.5" x14ac:dyDescent="0.25">
      <c r="A60" s="34">
        <v>12</v>
      </c>
      <c r="B60" s="47" t="s">
        <v>40</v>
      </c>
      <c r="C60" s="39">
        <v>6000</v>
      </c>
      <c r="D60" s="39">
        <v>6200</v>
      </c>
      <c r="E60" s="39">
        <v>6200</v>
      </c>
      <c r="F60" s="40">
        <f t="shared" si="24"/>
        <v>18400</v>
      </c>
      <c r="G60" s="39">
        <v>4000</v>
      </c>
      <c r="H60" s="39">
        <v>2700</v>
      </c>
      <c r="I60" s="39">
        <v>500</v>
      </c>
      <c r="J60" s="40">
        <f t="shared" si="21"/>
        <v>7200</v>
      </c>
      <c r="K60" s="39">
        <v>300</v>
      </c>
      <c r="L60" s="39">
        <v>300</v>
      </c>
      <c r="M60" s="39">
        <v>1800</v>
      </c>
      <c r="N60" s="40">
        <f t="shared" si="22"/>
        <v>2400</v>
      </c>
      <c r="O60" s="39">
        <v>4000</v>
      </c>
      <c r="P60" s="39">
        <v>6200</v>
      </c>
      <c r="Q60" s="39">
        <v>6500</v>
      </c>
      <c r="R60" s="40">
        <f t="shared" si="23"/>
        <v>16700</v>
      </c>
      <c r="S60" s="44">
        <f t="shared" si="7"/>
        <v>44700</v>
      </c>
    </row>
    <row r="61" spans="1:19" s="1" customFormat="1" ht="25.5" x14ac:dyDescent="0.25">
      <c r="A61" s="34">
        <v>13</v>
      </c>
      <c r="B61" s="57" t="s">
        <v>41</v>
      </c>
      <c r="C61" s="39">
        <v>9000</v>
      </c>
      <c r="D61" s="39">
        <v>9500</v>
      </c>
      <c r="E61" s="39">
        <v>8800</v>
      </c>
      <c r="F61" s="40">
        <f t="shared" si="24"/>
        <v>27300</v>
      </c>
      <c r="G61" s="39">
        <v>7500</v>
      </c>
      <c r="H61" s="39">
        <v>4200</v>
      </c>
      <c r="I61" s="39">
        <v>500</v>
      </c>
      <c r="J61" s="40">
        <f t="shared" si="21"/>
        <v>12200</v>
      </c>
      <c r="K61" s="39">
        <v>300</v>
      </c>
      <c r="L61" s="39">
        <v>300</v>
      </c>
      <c r="M61" s="39">
        <v>6000</v>
      </c>
      <c r="N61" s="40">
        <f t="shared" si="22"/>
        <v>6600</v>
      </c>
      <c r="O61" s="39">
        <v>10000</v>
      </c>
      <c r="P61" s="39">
        <v>10500</v>
      </c>
      <c r="Q61" s="39">
        <v>11000</v>
      </c>
      <c r="R61" s="40">
        <f t="shared" si="23"/>
        <v>31500</v>
      </c>
      <c r="S61" s="44">
        <f t="shared" si="7"/>
        <v>77600</v>
      </c>
    </row>
    <row r="62" spans="1:19" s="1" customFormat="1" ht="25.5" x14ac:dyDescent="0.25">
      <c r="A62" s="34">
        <v>15</v>
      </c>
      <c r="B62" s="57" t="s">
        <v>42</v>
      </c>
      <c r="C62" s="39">
        <v>23300</v>
      </c>
      <c r="D62" s="39">
        <v>27500</v>
      </c>
      <c r="E62" s="39">
        <v>23000</v>
      </c>
      <c r="F62" s="40">
        <f t="shared" si="24"/>
        <v>73800</v>
      </c>
      <c r="G62" s="39">
        <v>14700</v>
      </c>
      <c r="H62" s="39">
        <v>10500</v>
      </c>
      <c r="I62" s="39">
        <v>700</v>
      </c>
      <c r="J62" s="40">
        <f t="shared" si="21"/>
        <v>25900</v>
      </c>
      <c r="K62" s="39">
        <v>500</v>
      </c>
      <c r="L62" s="39">
        <v>500</v>
      </c>
      <c r="M62" s="39">
        <v>7500</v>
      </c>
      <c r="N62" s="40">
        <f t="shared" si="22"/>
        <v>8500</v>
      </c>
      <c r="O62" s="39">
        <v>14000</v>
      </c>
      <c r="P62" s="39">
        <v>22000</v>
      </c>
      <c r="Q62" s="39">
        <v>26000</v>
      </c>
      <c r="R62" s="40">
        <f t="shared" si="23"/>
        <v>62000</v>
      </c>
      <c r="S62" s="44">
        <f t="shared" si="7"/>
        <v>170200</v>
      </c>
    </row>
    <row r="63" spans="1:19" s="1" customFormat="1" ht="25.5" x14ac:dyDescent="0.25">
      <c r="A63" s="34">
        <v>16</v>
      </c>
      <c r="B63" s="47" t="s">
        <v>43</v>
      </c>
      <c r="C63" s="39">
        <v>6000</v>
      </c>
      <c r="D63" s="39">
        <v>5500</v>
      </c>
      <c r="E63" s="39">
        <v>5500</v>
      </c>
      <c r="F63" s="40">
        <f t="shared" si="24"/>
        <v>17000</v>
      </c>
      <c r="G63" s="39">
        <v>4000</v>
      </c>
      <c r="H63" s="39">
        <v>2000</v>
      </c>
      <c r="I63" s="39">
        <v>700</v>
      </c>
      <c r="J63" s="40">
        <f t="shared" si="21"/>
        <v>6700</v>
      </c>
      <c r="K63" s="39">
        <v>300</v>
      </c>
      <c r="L63" s="39">
        <v>300</v>
      </c>
      <c r="M63" s="39">
        <v>1200</v>
      </c>
      <c r="N63" s="40">
        <f t="shared" si="22"/>
        <v>1800</v>
      </c>
      <c r="O63" s="39">
        <v>4000</v>
      </c>
      <c r="P63" s="39">
        <v>4700</v>
      </c>
      <c r="Q63" s="39">
        <v>5000</v>
      </c>
      <c r="R63" s="40">
        <f t="shared" si="23"/>
        <v>13700</v>
      </c>
      <c r="S63" s="44">
        <f t="shared" si="7"/>
        <v>39200</v>
      </c>
    </row>
    <row r="64" spans="1:19" s="1" customFormat="1" ht="25.5" x14ac:dyDescent="0.25">
      <c r="A64" s="34">
        <v>17</v>
      </c>
      <c r="B64" s="57" t="s">
        <v>44</v>
      </c>
      <c r="C64" s="39">
        <v>7750</v>
      </c>
      <c r="D64" s="39">
        <v>7500</v>
      </c>
      <c r="E64" s="39">
        <v>5000</v>
      </c>
      <c r="F64" s="40">
        <f t="shared" si="24"/>
        <v>20250</v>
      </c>
      <c r="G64" s="39">
        <v>4500</v>
      </c>
      <c r="H64" s="39">
        <v>3500</v>
      </c>
      <c r="I64" s="39">
        <v>1000</v>
      </c>
      <c r="J64" s="40">
        <f t="shared" si="21"/>
        <v>9000</v>
      </c>
      <c r="K64" s="39">
        <v>500</v>
      </c>
      <c r="L64" s="39">
        <v>500</v>
      </c>
      <c r="M64" s="39">
        <v>2200</v>
      </c>
      <c r="N64" s="40">
        <f t="shared" si="22"/>
        <v>3200</v>
      </c>
      <c r="O64" s="39">
        <v>4200</v>
      </c>
      <c r="P64" s="39">
        <v>6000</v>
      </c>
      <c r="Q64" s="39">
        <v>7200</v>
      </c>
      <c r="R64" s="40">
        <f t="shared" si="23"/>
        <v>17400</v>
      </c>
      <c r="S64" s="44">
        <f t="shared" si="7"/>
        <v>49850</v>
      </c>
    </row>
    <row r="65" spans="1:19" s="1" customFormat="1" ht="25.5" x14ac:dyDescent="0.25">
      <c r="A65" s="34">
        <v>18</v>
      </c>
      <c r="B65" s="57" t="s">
        <v>45</v>
      </c>
      <c r="C65" s="39">
        <v>26600</v>
      </c>
      <c r="D65" s="39">
        <v>20000</v>
      </c>
      <c r="E65" s="39">
        <v>14200</v>
      </c>
      <c r="F65" s="40">
        <f t="shared" si="24"/>
        <v>60800</v>
      </c>
      <c r="G65" s="39">
        <v>10500</v>
      </c>
      <c r="H65" s="39">
        <v>6000</v>
      </c>
      <c r="I65" s="39">
        <v>1000</v>
      </c>
      <c r="J65" s="40">
        <f t="shared" si="21"/>
        <v>17500</v>
      </c>
      <c r="K65" s="39">
        <v>300</v>
      </c>
      <c r="L65" s="39">
        <v>300</v>
      </c>
      <c r="M65" s="39">
        <v>5200</v>
      </c>
      <c r="N65" s="40">
        <f t="shared" si="22"/>
        <v>5800</v>
      </c>
      <c r="O65" s="39">
        <v>10200</v>
      </c>
      <c r="P65" s="39">
        <v>15900</v>
      </c>
      <c r="Q65" s="39">
        <v>19800</v>
      </c>
      <c r="R65" s="40">
        <f t="shared" si="23"/>
        <v>45900</v>
      </c>
      <c r="S65" s="44">
        <f t="shared" si="7"/>
        <v>130000</v>
      </c>
    </row>
    <row r="66" spans="1:19" s="1" customFormat="1" ht="25.5" x14ac:dyDescent="0.25">
      <c r="A66" s="33"/>
      <c r="B66" s="54" t="s">
        <v>46</v>
      </c>
      <c r="C66" s="58">
        <f t="shared" ref="C66:S66" si="25">C67+C68+C69+C70+C71+C72+C73+C74+C75+C76+C77+C78+C79+C80+C81+C82+C83+C84+C85+C86+C87</f>
        <v>247900</v>
      </c>
      <c r="D66" s="58">
        <f t="shared" si="25"/>
        <v>252400</v>
      </c>
      <c r="E66" s="58">
        <f t="shared" si="25"/>
        <v>184400</v>
      </c>
      <c r="F66" s="58">
        <f t="shared" si="25"/>
        <v>684700</v>
      </c>
      <c r="G66" s="58">
        <f t="shared" si="25"/>
        <v>143300</v>
      </c>
      <c r="H66" s="58">
        <f t="shared" si="25"/>
        <v>109400</v>
      </c>
      <c r="I66" s="58">
        <f t="shared" si="25"/>
        <v>63950</v>
      </c>
      <c r="J66" s="58">
        <f t="shared" si="25"/>
        <v>316650</v>
      </c>
      <c r="K66" s="58">
        <f t="shared" si="25"/>
        <v>17100</v>
      </c>
      <c r="L66" s="58">
        <f t="shared" si="25"/>
        <v>21100</v>
      </c>
      <c r="M66" s="58">
        <f t="shared" si="25"/>
        <v>109400</v>
      </c>
      <c r="N66" s="58">
        <f t="shared" si="25"/>
        <v>147600</v>
      </c>
      <c r="O66" s="58">
        <f t="shared" si="25"/>
        <v>153800</v>
      </c>
      <c r="P66" s="58">
        <f t="shared" si="25"/>
        <v>210400</v>
      </c>
      <c r="Q66" s="58">
        <f t="shared" si="25"/>
        <v>243300</v>
      </c>
      <c r="R66" s="58">
        <f t="shared" si="25"/>
        <v>607500</v>
      </c>
      <c r="S66" s="58">
        <f t="shared" si="25"/>
        <v>1756450</v>
      </c>
    </row>
    <row r="67" spans="1:19" s="1" customFormat="1" ht="25.5" x14ac:dyDescent="0.25">
      <c r="A67" s="34">
        <v>1</v>
      </c>
      <c r="B67" s="47" t="s">
        <v>47</v>
      </c>
      <c r="C67" s="39">
        <v>5300</v>
      </c>
      <c r="D67" s="39">
        <v>5300</v>
      </c>
      <c r="E67" s="39">
        <v>5100</v>
      </c>
      <c r="F67" s="40">
        <f t="shared" si="24"/>
        <v>15700</v>
      </c>
      <c r="G67" s="39">
        <v>5000</v>
      </c>
      <c r="H67" s="39">
        <v>4000</v>
      </c>
      <c r="I67" s="39">
        <v>3300</v>
      </c>
      <c r="J67" s="40">
        <f>G67+H67+I67</f>
        <v>12300</v>
      </c>
      <c r="K67" s="39">
        <v>500</v>
      </c>
      <c r="L67" s="39">
        <v>1500</v>
      </c>
      <c r="M67" s="39">
        <v>5000</v>
      </c>
      <c r="N67" s="40">
        <f>K67+L67+M67</f>
        <v>7000</v>
      </c>
      <c r="O67" s="39">
        <v>5200</v>
      </c>
      <c r="P67" s="39">
        <v>5500</v>
      </c>
      <c r="Q67" s="39">
        <v>6200</v>
      </c>
      <c r="R67" s="40">
        <f>O67+P67+Q67</f>
        <v>16900</v>
      </c>
      <c r="S67" s="44">
        <f t="shared" si="7"/>
        <v>51900</v>
      </c>
    </row>
    <row r="68" spans="1:19" s="1" customFormat="1" x14ac:dyDescent="0.25">
      <c r="A68" s="34">
        <v>2</v>
      </c>
      <c r="B68" s="47" t="s">
        <v>48</v>
      </c>
      <c r="C68" s="39">
        <v>13000</v>
      </c>
      <c r="D68" s="39">
        <v>14000</v>
      </c>
      <c r="E68" s="39">
        <v>12000</v>
      </c>
      <c r="F68" s="40">
        <f>C68+D68+E68</f>
        <v>39000</v>
      </c>
      <c r="G68" s="39">
        <v>12000</v>
      </c>
      <c r="H68" s="39">
        <v>10300</v>
      </c>
      <c r="I68" s="39">
        <v>2500</v>
      </c>
      <c r="J68" s="40">
        <f>G68+H68+I68</f>
        <v>24800</v>
      </c>
      <c r="K68" s="39">
        <v>1000</v>
      </c>
      <c r="L68" s="39">
        <v>2700</v>
      </c>
      <c r="M68" s="39">
        <v>10300</v>
      </c>
      <c r="N68" s="40">
        <f>K68+L68+M68</f>
        <v>14000</v>
      </c>
      <c r="O68" s="39">
        <v>12000</v>
      </c>
      <c r="P68" s="39">
        <v>13000</v>
      </c>
      <c r="Q68" s="39">
        <v>14000</v>
      </c>
      <c r="R68" s="40">
        <f>O68+P68+Q68</f>
        <v>39000</v>
      </c>
      <c r="S68" s="44">
        <f>C68+D68+E68+G68+H68+I68+K68+L68+M68+O68+P68+Q68</f>
        <v>116800</v>
      </c>
    </row>
    <row r="69" spans="1:19" s="1" customFormat="1" ht="25.5" customHeight="1" x14ac:dyDescent="0.25">
      <c r="A69" s="34">
        <v>3</v>
      </c>
      <c r="B69" s="47" t="s">
        <v>49</v>
      </c>
      <c r="C69" s="27">
        <v>13000</v>
      </c>
      <c r="D69" s="27">
        <v>13000</v>
      </c>
      <c r="E69" s="59">
        <v>8000</v>
      </c>
      <c r="F69" s="28">
        <f t="shared" ref="F69" si="26">SUM(C69:E69)</f>
        <v>34000</v>
      </c>
      <c r="G69" s="27">
        <v>7600</v>
      </c>
      <c r="H69" s="27">
        <v>6700</v>
      </c>
      <c r="I69" s="27">
        <v>5200</v>
      </c>
      <c r="J69" s="28">
        <f t="shared" ref="J69" si="27">SUM(G69:I69)</f>
        <v>19500</v>
      </c>
      <c r="K69" s="27">
        <v>500</v>
      </c>
      <c r="L69" s="27">
        <v>1500</v>
      </c>
      <c r="M69" s="27">
        <v>7000</v>
      </c>
      <c r="N69" s="28">
        <f t="shared" ref="N69" si="28">SUM(K69:M69)</f>
        <v>9000</v>
      </c>
      <c r="O69" s="27">
        <v>8500</v>
      </c>
      <c r="P69" s="27">
        <v>11000</v>
      </c>
      <c r="Q69" s="27">
        <v>14100</v>
      </c>
      <c r="R69" s="44">
        <f t="shared" ref="R69" si="29">SUM(O69:Q69)</f>
        <v>33600</v>
      </c>
      <c r="S69" s="44">
        <f t="shared" si="7"/>
        <v>96100</v>
      </c>
    </row>
    <row r="70" spans="1:19" s="1" customFormat="1" x14ac:dyDescent="0.25">
      <c r="A70" s="34">
        <v>4</v>
      </c>
      <c r="B70" s="47" t="s">
        <v>50</v>
      </c>
      <c r="C70" s="39">
        <v>5000</v>
      </c>
      <c r="D70" s="39">
        <v>5100</v>
      </c>
      <c r="E70" s="39">
        <v>4300</v>
      </c>
      <c r="F70" s="40">
        <f t="shared" si="24"/>
        <v>14400</v>
      </c>
      <c r="G70" s="39">
        <v>3500</v>
      </c>
      <c r="H70" s="39">
        <v>3400</v>
      </c>
      <c r="I70" s="39">
        <v>3300</v>
      </c>
      <c r="J70" s="40">
        <f t="shared" ref="J70:J87" si="30">G70+H70+I70</f>
        <v>10200</v>
      </c>
      <c r="K70" s="39">
        <v>1000</v>
      </c>
      <c r="L70" s="39">
        <v>500</v>
      </c>
      <c r="M70" s="48">
        <v>4000</v>
      </c>
      <c r="N70" s="60">
        <f t="shared" ref="N70:N87" si="31">K70+L70+M70</f>
        <v>5500</v>
      </c>
      <c r="O70" s="48">
        <v>4500</v>
      </c>
      <c r="P70" s="39">
        <v>5500</v>
      </c>
      <c r="Q70" s="39">
        <v>6200</v>
      </c>
      <c r="R70" s="40">
        <f t="shared" ref="R70:R87" si="32">O70+P70+Q70</f>
        <v>16200</v>
      </c>
      <c r="S70" s="44">
        <f t="shared" si="7"/>
        <v>46300</v>
      </c>
    </row>
    <row r="71" spans="1:19" s="1" customFormat="1" x14ac:dyDescent="0.25">
      <c r="A71" s="34">
        <v>5</v>
      </c>
      <c r="B71" s="61" t="s">
        <v>51</v>
      </c>
      <c r="C71" s="39">
        <v>7500</v>
      </c>
      <c r="D71" s="39">
        <v>8500</v>
      </c>
      <c r="E71" s="39">
        <v>7000</v>
      </c>
      <c r="F71" s="40">
        <f t="shared" si="24"/>
        <v>23000</v>
      </c>
      <c r="G71" s="39">
        <v>7000</v>
      </c>
      <c r="H71" s="39">
        <v>5500</v>
      </c>
      <c r="I71" s="39">
        <v>5000</v>
      </c>
      <c r="J71" s="40">
        <f t="shared" si="30"/>
        <v>17500</v>
      </c>
      <c r="K71" s="39">
        <v>1700</v>
      </c>
      <c r="L71" s="39">
        <v>1700</v>
      </c>
      <c r="M71" s="48">
        <v>6500</v>
      </c>
      <c r="N71" s="60">
        <f t="shared" si="31"/>
        <v>9900</v>
      </c>
      <c r="O71" s="48">
        <v>7000</v>
      </c>
      <c r="P71" s="39">
        <v>7500</v>
      </c>
      <c r="Q71" s="39">
        <v>8500</v>
      </c>
      <c r="R71" s="40">
        <f t="shared" si="32"/>
        <v>23000</v>
      </c>
      <c r="S71" s="44">
        <f t="shared" si="7"/>
        <v>73400</v>
      </c>
    </row>
    <row r="72" spans="1:19" s="1" customFormat="1" ht="25.5" x14ac:dyDescent="0.25">
      <c r="A72" s="34">
        <v>6</v>
      </c>
      <c r="B72" s="61" t="s">
        <v>52</v>
      </c>
      <c r="C72" s="39">
        <v>15700</v>
      </c>
      <c r="D72" s="39">
        <v>16000</v>
      </c>
      <c r="E72" s="39">
        <v>14700</v>
      </c>
      <c r="F72" s="40">
        <f t="shared" si="24"/>
        <v>46400</v>
      </c>
      <c r="G72" s="39">
        <v>12900</v>
      </c>
      <c r="H72" s="39">
        <v>10500</v>
      </c>
      <c r="I72" s="39">
        <v>4500</v>
      </c>
      <c r="J72" s="40">
        <f t="shared" si="30"/>
        <v>27900</v>
      </c>
      <c r="K72" s="39">
        <v>1000</v>
      </c>
      <c r="L72" s="39">
        <v>1500</v>
      </c>
      <c r="M72" s="48">
        <v>10200</v>
      </c>
      <c r="N72" s="60">
        <f t="shared" si="31"/>
        <v>12700</v>
      </c>
      <c r="O72" s="48">
        <v>15000</v>
      </c>
      <c r="P72" s="39">
        <v>19500</v>
      </c>
      <c r="Q72" s="39">
        <v>20500</v>
      </c>
      <c r="R72" s="40">
        <f t="shared" si="32"/>
        <v>55000</v>
      </c>
      <c r="S72" s="44">
        <f t="shared" si="7"/>
        <v>142000</v>
      </c>
    </row>
    <row r="73" spans="1:19" s="1" customFormat="1" ht="25.5" x14ac:dyDescent="0.25">
      <c r="A73" s="34">
        <v>7</v>
      </c>
      <c r="B73" s="61" t="s">
        <v>53</v>
      </c>
      <c r="C73" s="39">
        <v>3000</v>
      </c>
      <c r="D73" s="39">
        <v>3000</v>
      </c>
      <c r="E73" s="39">
        <v>3300</v>
      </c>
      <c r="F73" s="40">
        <f t="shared" si="24"/>
        <v>9300</v>
      </c>
      <c r="G73" s="39">
        <v>3000</v>
      </c>
      <c r="H73" s="39">
        <v>2500</v>
      </c>
      <c r="I73" s="39">
        <v>2300</v>
      </c>
      <c r="J73" s="40">
        <f t="shared" si="30"/>
        <v>7800</v>
      </c>
      <c r="K73" s="39">
        <v>1000</v>
      </c>
      <c r="L73" s="39">
        <v>1500</v>
      </c>
      <c r="M73" s="48">
        <v>3000</v>
      </c>
      <c r="N73" s="60">
        <f t="shared" si="31"/>
        <v>5500</v>
      </c>
      <c r="O73" s="48">
        <v>3500</v>
      </c>
      <c r="P73" s="39">
        <v>4000</v>
      </c>
      <c r="Q73" s="39">
        <v>4500</v>
      </c>
      <c r="R73" s="40">
        <f t="shared" si="32"/>
        <v>12000</v>
      </c>
      <c r="S73" s="44">
        <f t="shared" si="7"/>
        <v>34600</v>
      </c>
    </row>
    <row r="74" spans="1:19" s="1" customFormat="1" x14ac:dyDescent="0.25">
      <c r="A74" s="34">
        <v>8</v>
      </c>
      <c r="B74" s="61" t="s">
        <v>54</v>
      </c>
      <c r="C74" s="39">
        <v>13000</v>
      </c>
      <c r="D74" s="39">
        <v>16000</v>
      </c>
      <c r="E74" s="39">
        <v>12000</v>
      </c>
      <c r="F74" s="40">
        <f t="shared" si="24"/>
        <v>41000</v>
      </c>
      <c r="G74" s="39">
        <v>12000</v>
      </c>
      <c r="H74" s="39">
        <v>12000</v>
      </c>
      <c r="I74" s="39">
        <v>12700</v>
      </c>
      <c r="J74" s="40">
        <f t="shared" si="30"/>
        <v>36700</v>
      </c>
      <c r="K74" s="39">
        <v>3000</v>
      </c>
      <c r="L74" s="39">
        <v>3000</v>
      </c>
      <c r="M74" s="48">
        <v>7000</v>
      </c>
      <c r="N74" s="60">
        <f t="shared" si="31"/>
        <v>13000</v>
      </c>
      <c r="O74" s="48">
        <v>11000</v>
      </c>
      <c r="P74" s="39">
        <v>12000</v>
      </c>
      <c r="Q74" s="39">
        <v>13000</v>
      </c>
      <c r="R74" s="40">
        <f t="shared" si="32"/>
        <v>36000</v>
      </c>
      <c r="S74" s="44">
        <f t="shared" si="7"/>
        <v>126700</v>
      </c>
    </row>
    <row r="75" spans="1:19" s="1" customFormat="1" ht="25.5" x14ac:dyDescent="0.25">
      <c r="A75" s="34">
        <v>9</v>
      </c>
      <c r="B75" s="61" t="s">
        <v>55</v>
      </c>
      <c r="C75" s="39">
        <v>13000</v>
      </c>
      <c r="D75" s="39">
        <v>14500</v>
      </c>
      <c r="E75" s="39">
        <v>16000</v>
      </c>
      <c r="F75" s="40">
        <f t="shared" si="24"/>
        <v>43500</v>
      </c>
      <c r="G75" s="39">
        <v>13000</v>
      </c>
      <c r="H75" s="39">
        <v>12000</v>
      </c>
      <c r="I75" s="39">
        <v>12700</v>
      </c>
      <c r="J75" s="40">
        <f t="shared" si="30"/>
        <v>37700</v>
      </c>
      <c r="K75" s="39">
        <v>3000</v>
      </c>
      <c r="L75" s="39">
        <v>3000</v>
      </c>
      <c r="M75" s="39">
        <v>13200</v>
      </c>
      <c r="N75" s="40">
        <f t="shared" si="31"/>
        <v>19200</v>
      </c>
      <c r="O75" s="39">
        <v>14800</v>
      </c>
      <c r="P75" s="39">
        <v>15000</v>
      </c>
      <c r="Q75" s="39">
        <v>15000</v>
      </c>
      <c r="R75" s="40">
        <f t="shared" si="32"/>
        <v>44800</v>
      </c>
      <c r="S75" s="44">
        <f t="shared" si="7"/>
        <v>145200</v>
      </c>
    </row>
    <row r="76" spans="1:19" s="1" customFormat="1" ht="26.25" customHeight="1" x14ac:dyDescent="0.25">
      <c r="A76" s="34">
        <v>10</v>
      </c>
      <c r="B76" s="47" t="s">
        <v>56</v>
      </c>
      <c r="C76" s="39">
        <v>10500</v>
      </c>
      <c r="D76" s="39">
        <v>11000</v>
      </c>
      <c r="E76" s="39">
        <v>8500</v>
      </c>
      <c r="F76" s="40">
        <f t="shared" si="24"/>
        <v>30000</v>
      </c>
      <c r="G76" s="39">
        <v>4800</v>
      </c>
      <c r="H76" s="39">
        <v>2500</v>
      </c>
      <c r="I76" s="39">
        <v>500</v>
      </c>
      <c r="J76" s="40">
        <f t="shared" si="30"/>
        <v>7800</v>
      </c>
      <c r="K76" s="39">
        <v>300</v>
      </c>
      <c r="L76" s="39">
        <v>300</v>
      </c>
      <c r="M76" s="39">
        <v>2500</v>
      </c>
      <c r="N76" s="40">
        <f t="shared" si="31"/>
        <v>3100</v>
      </c>
      <c r="O76" s="39">
        <v>4200</v>
      </c>
      <c r="P76" s="39">
        <v>8000</v>
      </c>
      <c r="Q76" s="39">
        <v>10000</v>
      </c>
      <c r="R76" s="40">
        <f t="shared" si="32"/>
        <v>22200</v>
      </c>
      <c r="S76" s="44">
        <f t="shared" ref="S76:S105" si="33">C76+D76+E76+G76+H76+I76+K76+L76+M76+O76+P76+Q76</f>
        <v>63100</v>
      </c>
    </row>
    <row r="77" spans="1:19" s="1" customFormat="1" x14ac:dyDescent="0.25">
      <c r="A77" s="34">
        <v>11</v>
      </c>
      <c r="B77" s="47" t="s">
        <v>57</v>
      </c>
      <c r="C77" s="39">
        <v>8500</v>
      </c>
      <c r="D77" s="39">
        <v>9000</v>
      </c>
      <c r="E77" s="39">
        <v>7000</v>
      </c>
      <c r="F77" s="40">
        <f t="shared" si="24"/>
        <v>24500</v>
      </c>
      <c r="G77" s="39">
        <v>5000</v>
      </c>
      <c r="H77" s="39">
        <v>4000</v>
      </c>
      <c r="I77" s="39">
        <v>1000</v>
      </c>
      <c r="J77" s="40">
        <f t="shared" si="30"/>
        <v>10000</v>
      </c>
      <c r="K77" s="39">
        <v>300</v>
      </c>
      <c r="L77" s="39">
        <v>300</v>
      </c>
      <c r="M77" s="39">
        <v>3500</v>
      </c>
      <c r="N77" s="40">
        <f t="shared" si="31"/>
        <v>4100</v>
      </c>
      <c r="O77" s="39">
        <v>5000</v>
      </c>
      <c r="P77" s="39">
        <v>8000</v>
      </c>
      <c r="Q77" s="39">
        <v>9000</v>
      </c>
      <c r="R77" s="40">
        <f t="shared" si="32"/>
        <v>22000</v>
      </c>
      <c r="S77" s="44">
        <f t="shared" si="33"/>
        <v>60600</v>
      </c>
    </row>
    <row r="78" spans="1:19" s="1" customFormat="1" ht="29.25" customHeight="1" x14ac:dyDescent="0.25">
      <c r="A78" s="34">
        <v>12</v>
      </c>
      <c r="B78" s="47" t="s">
        <v>58</v>
      </c>
      <c r="C78" s="39">
        <v>13000</v>
      </c>
      <c r="D78" s="39">
        <v>13300</v>
      </c>
      <c r="E78" s="39">
        <v>10500</v>
      </c>
      <c r="F78" s="40">
        <f t="shared" si="24"/>
        <v>36800</v>
      </c>
      <c r="G78" s="39">
        <v>5800</v>
      </c>
      <c r="H78" s="39">
        <v>2500</v>
      </c>
      <c r="I78" s="39">
        <v>500</v>
      </c>
      <c r="J78" s="40">
        <f t="shared" si="30"/>
        <v>8800</v>
      </c>
      <c r="K78" s="39">
        <v>300</v>
      </c>
      <c r="L78" s="39">
        <v>300</v>
      </c>
      <c r="M78" s="39">
        <v>2600</v>
      </c>
      <c r="N78" s="40">
        <f t="shared" si="31"/>
        <v>3200</v>
      </c>
      <c r="O78" s="39">
        <v>5400</v>
      </c>
      <c r="P78" s="39">
        <v>10500</v>
      </c>
      <c r="Q78" s="39">
        <v>13000</v>
      </c>
      <c r="R78" s="40">
        <f t="shared" si="32"/>
        <v>28900</v>
      </c>
      <c r="S78" s="44">
        <f t="shared" si="33"/>
        <v>77700</v>
      </c>
    </row>
    <row r="79" spans="1:19" s="1" customFormat="1" ht="30" customHeight="1" x14ac:dyDescent="0.25">
      <c r="A79" s="34">
        <v>13</v>
      </c>
      <c r="B79" s="47" t="s">
        <v>59</v>
      </c>
      <c r="C79" s="39">
        <v>2200</v>
      </c>
      <c r="D79" s="39">
        <v>2600</v>
      </c>
      <c r="E79" s="39">
        <v>2800</v>
      </c>
      <c r="F79" s="40">
        <f t="shared" si="24"/>
        <v>7600</v>
      </c>
      <c r="G79" s="39">
        <v>2300</v>
      </c>
      <c r="H79" s="39">
        <v>2000</v>
      </c>
      <c r="I79" s="39">
        <v>1700</v>
      </c>
      <c r="J79" s="40">
        <f t="shared" si="30"/>
        <v>6000</v>
      </c>
      <c r="K79" s="39">
        <v>900</v>
      </c>
      <c r="L79" s="39">
        <v>700</v>
      </c>
      <c r="M79" s="39">
        <v>2000</v>
      </c>
      <c r="N79" s="40">
        <f t="shared" si="31"/>
        <v>3600</v>
      </c>
      <c r="O79" s="39">
        <v>2200</v>
      </c>
      <c r="P79" s="39">
        <v>2900</v>
      </c>
      <c r="Q79" s="39">
        <v>3000</v>
      </c>
      <c r="R79" s="40">
        <f t="shared" si="32"/>
        <v>8100</v>
      </c>
      <c r="S79" s="44">
        <f t="shared" si="33"/>
        <v>25300</v>
      </c>
    </row>
    <row r="80" spans="1:19" s="1" customFormat="1" ht="25.5" x14ac:dyDescent="0.25">
      <c r="A80" s="34">
        <v>14</v>
      </c>
      <c r="B80" s="47" t="s">
        <v>60</v>
      </c>
      <c r="C80" s="39">
        <v>13000</v>
      </c>
      <c r="D80" s="39">
        <v>12300</v>
      </c>
      <c r="E80" s="39">
        <v>9000</v>
      </c>
      <c r="F80" s="40">
        <f t="shared" si="24"/>
        <v>34300</v>
      </c>
      <c r="G80" s="39">
        <v>7000</v>
      </c>
      <c r="H80" s="39">
        <v>3500</v>
      </c>
      <c r="I80" s="39">
        <v>1000</v>
      </c>
      <c r="J80" s="40">
        <f t="shared" si="30"/>
        <v>11500</v>
      </c>
      <c r="K80" s="39">
        <v>300</v>
      </c>
      <c r="L80" s="39">
        <v>300</v>
      </c>
      <c r="M80" s="39">
        <v>3500</v>
      </c>
      <c r="N80" s="40">
        <f t="shared" si="31"/>
        <v>4100</v>
      </c>
      <c r="O80" s="39">
        <v>6400</v>
      </c>
      <c r="P80" s="39">
        <v>11000</v>
      </c>
      <c r="Q80" s="39">
        <v>12000</v>
      </c>
      <c r="R80" s="40">
        <f t="shared" si="32"/>
        <v>29400</v>
      </c>
      <c r="S80" s="44">
        <f t="shared" si="33"/>
        <v>79300</v>
      </c>
    </row>
    <row r="81" spans="1:19" s="1" customFormat="1" ht="25.5" x14ac:dyDescent="0.25">
      <c r="A81" s="34">
        <v>15</v>
      </c>
      <c r="B81" s="47" t="s">
        <v>61</v>
      </c>
      <c r="C81" s="39">
        <v>8500</v>
      </c>
      <c r="D81" s="39">
        <v>9000</v>
      </c>
      <c r="E81" s="39">
        <v>8500</v>
      </c>
      <c r="F81" s="40">
        <f t="shared" si="24"/>
        <v>26000</v>
      </c>
      <c r="G81" s="39">
        <v>5200</v>
      </c>
      <c r="H81" s="39">
        <v>3000</v>
      </c>
      <c r="I81" s="39">
        <v>1000</v>
      </c>
      <c r="J81" s="40">
        <f t="shared" si="30"/>
        <v>9200</v>
      </c>
      <c r="K81" s="39">
        <v>300</v>
      </c>
      <c r="L81" s="39">
        <v>300</v>
      </c>
      <c r="M81" s="39">
        <v>2500</v>
      </c>
      <c r="N81" s="40">
        <f t="shared" si="31"/>
        <v>3100</v>
      </c>
      <c r="O81" s="39">
        <v>5200</v>
      </c>
      <c r="P81" s="39">
        <v>8500</v>
      </c>
      <c r="Q81" s="39">
        <v>9000</v>
      </c>
      <c r="R81" s="40">
        <f t="shared" si="32"/>
        <v>22700</v>
      </c>
      <c r="S81" s="44">
        <f t="shared" si="33"/>
        <v>61000</v>
      </c>
    </row>
    <row r="82" spans="1:19" s="1" customFormat="1" ht="25.5" x14ac:dyDescent="0.25">
      <c r="A82" s="34">
        <v>16</v>
      </c>
      <c r="B82" s="47" t="s">
        <v>62</v>
      </c>
      <c r="C82" s="39">
        <v>5200</v>
      </c>
      <c r="D82" s="39">
        <v>6500</v>
      </c>
      <c r="E82" s="39">
        <v>5000</v>
      </c>
      <c r="F82" s="40">
        <f t="shared" si="24"/>
        <v>16700</v>
      </c>
      <c r="G82" s="39">
        <v>4300</v>
      </c>
      <c r="H82" s="39">
        <v>2500</v>
      </c>
      <c r="I82" s="39">
        <v>300</v>
      </c>
      <c r="J82" s="40">
        <f t="shared" si="30"/>
        <v>7100</v>
      </c>
      <c r="K82" s="39">
        <v>300</v>
      </c>
      <c r="L82" s="39">
        <v>300</v>
      </c>
      <c r="M82" s="39">
        <v>2500</v>
      </c>
      <c r="N82" s="40">
        <f t="shared" si="31"/>
        <v>3100</v>
      </c>
      <c r="O82" s="39">
        <v>5200</v>
      </c>
      <c r="P82" s="39">
        <v>8500</v>
      </c>
      <c r="Q82" s="39">
        <v>9000</v>
      </c>
      <c r="R82" s="40">
        <f t="shared" si="32"/>
        <v>22700</v>
      </c>
      <c r="S82" s="44">
        <f t="shared" si="33"/>
        <v>49600</v>
      </c>
    </row>
    <row r="83" spans="1:19" s="1" customFormat="1" ht="25.5" x14ac:dyDescent="0.25">
      <c r="A83" s="34">
        <v>17</v>
      </c>
      <c r="B83" s="47" t="s">
        <v>63</v>
      </c>
      <c r="C83" s="39">
        <v>18000</v>
      </c>
      <c r="D83" s="39">
        <v>17000</v>
      </c>
      <c r="E83" s="39">
        <v>12500</v>
      </c>
      <c r="F83" s="40">
        <f t="shared" si="24"/>
        <v>47500</v>
      </c>
      <c r="G83" s="39">
        <v>7500</v>
      </c>
      <c r="H83" s="39">
        <v>4800</v>
      </c>
      <c r="I83" s="39">
        <v>1250</v>
      </c>
      <c r="J83" s="40">
        <f t="shared" si="30"/>
        <v>13550</v>
      </c>
      <c r="K83" s="39">
        <v>300</v>
      </c>
      <c r="L83" s="39">
        <v>300</v>
      </c>
      <c r="M83" s="48">
        <v>4500</v>
      </c>
      <c r="N83" s="60">
        <f t="shared" si="31"/>
        <v>5100</v>
      </c>
      <c r="O83" s="48">
        <v>7500</v>
      </c>
      <c r="P83" s="39">
        <v>14000</v>
      </c>
      <c r="Q83" s="39">
        <v>17000</v>
      </c>
      <c r="R83" s="40">
        <f t="shared" si="32"/>
        <v>38500</v>
      </c>
      <c r="S83" s="44">
        <f t="shared" si="33"/>
        <v>104650</v>
      </c>
    </row>
    <row r="84" spans="1:19" s="1" customFormat="1" ht="25.5" x14ac:dyDescent="0.25">
      <c r="A84" s="34">
        <v>18</v>
      </c>
      <c r="B84" s="47" t="s">
        <v>64</v>
      </c>
      <c r="C84" s="39">
        <v>56000</v>
      </c>
      <c r="D84" s="39">
        <v>50000</v>
      </c>
      <c r="E84" s="39">
        <v>16500</v>
      </c>
      <c r="F84" s="40">
        <f t="shared" si="24"/>
        <v>122500</v>
      </c>
      <c r="G84" s="39">
        <v>9500</v>
      </c>
      <c r="H84" s="39">
        <f>4300+1500</f>
        <v>5800</v>
      </c>
      <c r="I84" s="39">
        <v>1000</v>
      </c>
      <c r="J84" s="40">
        <f t="shared" si="30"/>
        <v>16300</v>
      </c>
      <c r="K84" s="39">
        <v>300</v>
      </c>
      <c r="L84" s="39">
        <v>300</v>
      </c>
      <c r="M84" s="48">
        <v>7500</v>
      </c>
      <c r="N84" s="60">
        <f t="shared" si="31"/>
        <v>8100</v>
      </c>
      <c r="O84" s="48">
        <v>13000</v>
      </c>
      <c r="P84" s="39">
        <v>21000</v>
      </c>
      <c r="Q84" s="39">
        <v>32000</v>
      </c>
      <c r="R84" s="40">
        <f t="shared" si="32"/>
        <v>66000</v>
      </c>
      <c r="S84" s="44">
        <f t="shared" si="33"/>
        <v>212900</v>
      </c>
    </row>
    <row r="85" spans="1:19" s="1" customFormat="1" ht="26.25" customHeight="1" x14ac:dyDescent="0.25">
      <c r="A85" s="34">
        <v>19</v>
      </c>
      <c r="B85" s="61" t="s">
        <v>65</v>
      </c>
      <c r="C85" s="39">
        <v>5000</v>
      </c>
      <c r="D85" s="39">
        <v>5600</v>
      </c>
      <c r="E85" s="39">
        <v>3200</v>
      </c>
      <c r="F85" s="40">
        <f t="shared" si="24"/>
        <v>13800</v>
      </c>
      <c r="G85" s="39">
        <v>3000</v>
      </c>
      <c r="H85" s="39">
        <v>2900</v>
      </c>
      <c r="I85" s="39">
        <v>1800</v>
      </c>
      <c r="J85" s="40">
        <f t="shared" si="30"/>
        <v>7700</v>
      </c>
      <c r="K85" s="39">
        <v>300</v>
      </c>
      <c r="L85" s="39">
        <v>300</v>
      </c>
      <c r="M85" s="48">
        <v>3100</v>
      </c>
      <c r="N85" s="60">
        <f t="shared" si="31"/>
        <v>3700</v>
      </c>
      <c r="O85" s="48">
        <v>3500</v>
      </c>
      <c r="P85" s="39">
        <v>4500</v>
      </c>
      <c r="Q85" s="39">
        <v>5500</v>
      </c>
      <c r="R85" s="40">
        <f t="shared" si="32"/>
        <v>13500</v>
      </c>
      <c r="S85" s="44">
        <f t="shared" si="33"/>
        <v>38700</v>
      </c>
    </row>
    <row r="86" spans="1:19" s="1" customFormat="1" ht="25.5" x14ac:dyDescent="0.25">
      <c r="A86" s="34">
        <v>20</v>
      </c>
      <c r="B86" s="47" t="s">
        <v>66</v>
      </c>
      <c r="C86" s="39">
        <v>13000</v>
      </c>
      <c r="D86" s="39">
        <v>13200</v>
      </c>
      <c r="E86" s="39">
        <v>12000</v>
      </c>
      <c r="F86" s="40">
        <f t="shared" si="24"/>
        <v>38200</v>
      </c>
      <c r="G86" s="39">
        <v>6900</v>
      </c>
      <c r="H86" s="39">
        <v>4000</v>
      </c>
      <c r="I86" s="39">
        <v>600</v>
      </c>
      <c r="J86" s="40">
        <f t="shared" si="30"/>
        <v>11500</v>
      </c>
      <c r="K86" s="39">
        <v>300</v>
      </c>
      <c r="L86" s="39">
        <v>300</v>
      </c>
      <c r="M86" s="48">
        <v>4500</v>
      </c>
      <c r="N86" s="60">
        <f t="shared" si="31"/>
        <v>5100</v>
      </c>
      <c r="O86" s="48">
        <v>7500</v>
      </c>
      <c r="P86" s="39">
        <v>13000</v>
      </c>
      <c r="Q86" s="39">
        <v>13800</v>
      </c>
      <c r="R86" s="40">
        <f t="shared" si="32"/>
        <v>34300</v>
      </c>
      <c r="S86" s="44">
        <f t="shared" si="33"/>
        <v>89100</v>
      </c>
    </row>
    <row r="87" spans="1:19" s="1" customFormat="1" ht="45" x14ac:dyDescent="0.25">
      <c r="A87" s="34">
        <v>21</v>
      </c>
      <c r="B87" s="62" t="s">
        <v>100</v>
      </c>
      <c r="C87" s="39">
        <v>6500</v>
      </c>
      <c r="D87" s="39">
        <v>7500</v>
      </c>
      <c r="E87" s="39">
        <v>6500</v>
      </c>
      <c r="F87" s="40">
        <f t="shared" si="24"/>
        <v>20500</v>
      </c>
      <c r="G87" s="39">
        <v>6000</v>
      </c>
      <c r="H87" s="39">
        <v>5000</v>
      </c>
      <c r="I87" s="39">
        <v>1800</v>
      </c>
      <c r="J87" s="40">
        <f t="shared" si="30"/>
        <v>12800</v>
      </c>
      <c r="K87" s="39">
        <v>500</v>
      </c>
      <c r="L87" s="39">
        <v>500</v>
      </c>
      <c r="M87" s="48">
        <v>4500</v>
      </c>
      <c r="N87" s="60">
        <f t="shared" si="31"/>
        <v>5500</v>
      </c>
      <c r="O87" s="48">
        <v>7200</v>
      </c>
      <c r="P87" s="39">
        <v>7500</v>
      </c>
      <c r="Q87" s="39">
        <v>8000</v>
      </c>
      <c r="R87" s="40">
        <f t="shared" si="32"/>
        <v>22700</v>
      </c>
      <c r="S87" s="44">
        <f>F87+J87+N87+R87</f>
        <v>61500</v>
      </c>
    </row>
    <row r="88" spans="1:19" s="19" customFormat="1" ht="15.75" thickBot="1" x14ac:dyDescent="0.3">
      <c r="A88" s="13"/>
      <c r="B88" s="37"/>
      <c r="C88" s="13"/>
      <c r="D88" s="13"/>
      <c r="E88" s="13"/>
      <c r="F88" s="38"/>
      <c r="G88" s="13"/>
      <c r="H88" s="13"/>
      <c r="I88" s="13"/>
      <c r="J88" s="38"/>
      <c r="K88" s="13"/>
      <c r="L88" s="13"/>
      <c r="M88" s="13"/>
      <c r="N88" s="38"/>
      <c r="O88" s="13"/>
      <c r="P88" s="13"/>
      <c r="Q88" s="13"/>
      <c r="R88" s="38"/>
      <c r="S88" s="29"/>
    </row>
    <row r="89" spans="1:19" s="1" customFormat="1" ht="25.5" customHeight="1" x14ac:dyDescent="0.25">
      <c r="A89" s="92" t="s">
        <v>0</v>
      </c>
      <c r="B89" s="94" t="s">
        <v>1</v>
      </c>
      <c r="C89" s="63">
        <v>43101</v>
      </c>
      <c r="D89" s="63">
        <v>43132</v>
      </c>
      <c r="E89" s="63">
        <v>43160</v>
      </c>
      <c r="F89" s="64" t="s">
        <v>119</v>
      </c>
      <c r="G89" s="63">
        <v>43191</v>
      </c>
      <c r="H89" s="63">
        <v>43221</v>
      </c>
      <c r="I89" s="63">
        <v>43252</v>
      </c>
      <c r="J89" s="64" t="s">
        <v>120</v>
      </c>
      <c r="K89" s="63">
        <v>43282</v>
      </c>
      <c r="L89" s="63">
        <v>43313</v>
      </c>
      <c r="M89" s="63">
        <v>43344</v>
      </c>
      <c r="N89" s="64" t="s">
        <v>121</v>
      </c>
      <c r="O89" s="63">
        <v>43374</v>
      </c>
      <c r="P89" s="63">
        <v>43405</v>
      </c>
      <c r="Q89" s="63">
        <v>43435</v>
      </c>
      <c r="R89" s="64" t="s">
        <v>122</v>
      </c>
      <c r="S89" s="64" t="s">
        <v>123</v>
      </c>
    </row>
    <row r="90" spans="1:19" s="1" customFormat="1" ht="25.5" x14ac:dyDescent="0.25">
      <c r="A90" s="93"/>
      <c r="B90" s="94"/>
      <c r="C90" s="65" t="s">
        <v>67</v>
      </c>
      <c r="D90" s="65" t="s">
        <v>67</v>
      </c>
      <c r="E90" s="65" t="s">
        <v>67</v>
      </c>
      <c r="F90" s="65" t="s">
        <v>67</v>
      </c>
      <c r="G90" s="65" t="s">
        <v>67</v>
      </c>
      <c r="H90" s="65" t="s">
        <v>67</v>
      </c>
      <c r="I90" s="65" t="s">
        <v>67</v>
      </c>
      <c r="J90" s="65" t="s">
        <v>67</v>
      </c>
      <c r="K90" s="65" t="s">
        <v>67</v>
      </c>
      <c r="L90" s="65" t="s">
        <v>67</v>
      </c>
      <c r="M90" s="65" t="s">
        <v>67</v>
      </c>
      <c r="N90" s="65" t="s">
        <v>67</v>
      </c>
      <c r="O90" s="65" t="s">
        <v>67</v>
      </c>
      <c r="P90" s="65" t="s">
        <v>67</v>
      </c>
      <c r="Q90" s="65" t="s">
        <v>67</v>
      </c>
      <c r="R90" s="65" t="s">
        <v>67</v>
      </c>
      <c r="S90" s="64" t="s">
        <v>124</v>
      </c>
    </row>
    <row r="91" spans="1:19" s="1" customFormat="1" ht="38.25" x14ac:dyDescent="0.25">
      <c r="A91" s="33"/>
      <c r="B91" s="54" t="s">
        <v>68</v>
      </c>
      <c r="C91" s="58">
        <f t="shared" ref="C91:Q91" si="34">SUM(C92:C95)</f>
        <v>13950</v>
      </c>
      <c r="D91" s="58">
        <f t="shared" si="34"/>
        <v>13060</v>
      </c>
      <c r="E91" s="58">
        <f t="shared" si="34"/>
        <v>10240</v>
      </c>
      <c r="F91" s="58">
        <f t="shared" si="34"/>
        <v>37250</v>
      </c>
      <c r="G91" s="58">
        <f t="shared" si="34"/>
        <v>8300</v>
      </c>
      <c r="H91" s="58">
        <f t="shared" si="34"/>
        <v>6000</v>
      </c>
      <c r="I91" s="58">
        <f t="shared" si="34"/>
        <v>4700</v>
      </c>
      <c r="J91" s="58">
        <f t="shared" si="34"/>
        <v>19000</v>
      </c>
      <c r="K91" s="58">
        <f t="shared" si="34"/>
        <v>11200</v>
      </c>
      <c r="L91" s="58">
        <f t="shared" si="34"/>
        <v>3900</v>
      </c>
      <c r="M91" s="58">
        <f t="shared" si="34"/>
        <v>5400</v>
      </c>
      <c r="N91" s="58">
        <f>M91+L91+K91</f>
        <v>20500</v>
      </c>
      <c r="O91" s="58">
        <f t="shared" si="34"/>
        <v>8400</v>
      </c>
      <c r="P91" s="58">
        <f t="shared" si="34"/>
        <v>11200</v>
      </c>
      <c r="Q91" s="58">
        <f t="shared" si="34"/>
        <v>15800</v>
      </c>
      <c r="R91" s="58">
        <f>O91+P91+Q91</f>
        <v>35400</v>
      </c>
      <c r="S91" s="56">
        <f t="shared" si="33"/>
        <v>112150</v>
      </c>
    </row>
    <row r="92" spans="1:19" s="1" customFormat="1" ht="38.25" x14ac:dyDescent="0.25">
      <c r="A92" s="34">
        <v>1</v>
      </c>
      <c r="B92" s="66" t="s">
        <v>69</v>
      </c>
      <c r="C92" s="39">
        <v>850</v>
      </c>
      <c r="D92" s="39">
        <v>700</v>
      </c>
      <c r="E92" s="39">
        <v>1000</v>
      </c>
      <c r="F92" s="40">
        <f t="shared" si="24"/>
        <v>2550</v>
      </c>
      <c r="G92" s="39">
        <v>1000</v>
      </c>
      <c r="H92" s="39">
        <v>1200</v>
      </c>
      <c r="I92" s="39">
        <v>1500</v>
      </c>
      <c r="J92" s="40">
        <f>G92+H92+I92</f>
        <v>3700</v>
      </c>
      <c r="K92" s="39">
        <v>9000</v>
      </c>
      <c r="L92" s="39">
        <v>1000</v>
      </c>
      <c r="M92" s="39">
        <v>300</v>
      </c>
      <c r="N92" s="40">
        <f>K92+L92+M92</f>
        <v>10300</v>
      </c>
      <c r="O92" s="48">
        <v>300</v>
      </c>
      <c r="P92" s="39">
        <v>500</v>
      </c>
      <c r="Q92" s="39">
        <v>1300</v>
      </c>
      <c r="R92" s="40">
        <f>O92+P92+Q92</f>
        <v>2100</v>
      </c>
      <c r="S92" s="44">
        <f t="shared" si="33"/>
        <v>18650</v>
      </c>
    </row>
    <row r="93" spans="1:19" s="1" customFormat="1" ht="29.25" customHeight="1" x14ac:dyDescent="0.25">
      <c r="A93" s="83">
        <v>2</v>
      </c>
      <c r="B93" s="66" t="s">
        <v>70</v>
      </c>
      <c r="C93" s="39">
        <v>5600</v>
      </c>
      <c r="D93" s="74">
        <f>4400+500</f>
        <v>4900</v>
      </c>
      <c r="E93" s="39">
        <v>3800</v>
      </c>
      <c r="F93" s="40">
        <f t="shared" si="24"/>
        <v>14300</v>
      </c>
      <c r="G93" s="39">
        <v>2900</v>
      </c>
      <c r="H93" s="39">
        <v>1500</v>
      </c>
      <c r="I93" s="39">
        <v>800</v>
      </c>
      <c r="J93" s="40">
        <f t="shared" ref="J93:J95" si="35">G93+H93+I93</f>
        <v>5200</v>
      </c>
      <c r="K93" s="39">
        <v>300</v>
      </c>
      <c r="L93" s="39">
        <v>1000</v>
      </c>
      <c r="M93" s="39">
        <v>1500</v>
      </c>
      <c r="N93" s="40">
        <f>K93+L93+M93:M94</f>
        <v>2800</v>
      </c>
      <c r="O93" s="39">
        <v>3500</v>
      </c>
      <c r="P93" s="39">
        <v>4800</v>
      </c>
      <c r="Q93" s="39">
        <v>6200</v>
      </c>
      <c r="R93" s="40">
        <f t="shared" ref="R93:R95" si="36">O93+P93+Q93</f>
        <v>14500</v>
      </c>
      <c r="S93" s="44">
        <f t="shared" si="33"/>
        <v>36800</v>
      </c>
    </row>
    <row r="94" spans="1:19" s="1" customFormat="1" x14ac:dyDescent="0.25">
      <c r="A94" s="84"/>
      <c r="B94" s="66" t="s">
        <v>71</v>
      </c>
      <c r="C94" s="39">
        <v>7400</v>
      </c>
      <c r="D94" s="39">
        <v>7360</v>
      </c>
      <c r="E94" s="39">
        <v>5340</v>
      </c>
      <c r="F94" s="40">
        <f t="shared" si="24"/>
        <v>20100</v>
      </c>
      <c r="G94" s="39">
        <v>4300</v>
      </c>
      <c r="H94" s="39">
        <v>3200</v>
      </c>
      <c r="I94" s="39">
        <v>2300</v>
      </c>
      <c r="J94" s="40">
        <f t="shared" si="35"/>
        <v>9800</v>
      </c>
      <c r="K94" s="39">
        <v>1800</v>
      </c>
      <c r="L94" s="39">
        <v>1800</v>
      </c>
      <c r="M94" s="39">
        <v>3500</v>
      </c>
      <c r="N94" s="40">
        <f t="shared" ref="N94:N95" si="37">K94+L94+M94:M95</f>
        <v>7100</v>
      </c>
      <c r="O94" s="39">
        <v>4500</v>
      </c>
      <c r="P94" s="39">
        <v>5800</v>
      </c>
      <c r="Q94" s="39">
        <v>8200</v>
      </c>
      <c r="R94" s="40">
        <f t="shared" si="36"/>
        <v>18500</v>
      </c>
      <c r="S94" s="44">
        <f t="shared" si="33"/>
        <v>55500</v>
      </c>
    </row>
    <row r="95" spans="1:19" s="1" customFormat="1" ht="25.5" x14ac:dyDescent="0.25">
      <c r="A95" s="34">
        <v>3</v>
      </c>
      <c r="B95" s="66" t="s">
        <v>72</v>
      </c>
      <c r="C95" s="39">
        <v>100</v>
      </c>
      <c r="D95" s="39">
        <v>100</v>
      </c>
      <c r="E95" s="39">
        <v>100</v>
      </c>
      <c r="F95" s="40">
        <f t="shared" si="24"/>
        <v>300</v>
      </c>
      <c r="G95" s="39">
        <v>100</v>
      </c>
      <c r="H95" s="39">
        <v>100</v>
      </c>
      <c r="I95" s="39">
        <v>100</v>
      </c>
      <c r="J95" s="40">
        <f t="shared" si="35"/>
        <v>300</v>
      </c>
      <c r="K95" s="39">
        <v>100</v>
      </c>
      <c r="L95" s="39">
        <v>100</v>
      </c>
      <c r="M95" s="39">
        <v>100</v>
      </c>
      <c r="N95" s="40">
        <f t="shared" si="37"/>
        <v>300</v>
      </c>
      <c r="O95" s="39">
        <v>100</v>
      </c>
      <c r="P95" s="39">
        <v>100</v>
      </c>
      <c r="Q95" s="39">
        <v>100</v>
      </c>
      <c r="R95" s="40">
        <f t="shared" si="36"/>
        <v>300</v>
      </c>
      <c r="S95" s="44">
        <f t="shared" si="33"/>
        <v>1200</v>
      </c>
    </row>
    <row r="96" spans="1:19" s="1" customFormat="1" ht="25.5" x14ac:dyDescent="0.25">
      <c r="A96" s="33"/>
      <c r="B96" s="54" t="s">
        <v>73</v>
      </c>
      <c r="C96" s="58">
        <f t="shared" ref="C96:Q96" si="38">SUM(C97:C97)</f>
        <v>1100</v>
      </c>
      <c r="D96" s="58">
        <f t="shared" si="38"/>
        <v>950</v>
      </c>
      <c r="E96" s="58">
        <f t="shared" si="38"/>
        <v>950</v>
      </c>
      <c r="F96" s="58">
        <f t="shared" si="38"/>
        <v>3000</v>
      </c>
      <c r="G96" s="58">
        <f t="shared" si="38"/>
        <v>950</v>
      </c>
      <c r="H96" s="58">
        <f t="shared" si="38"/>
        <v>900</v>
      </c>
      <c r="I96" s="58">
        <f t="shared" si="38"/>
        <v>900</v>
      </c>
      <c r="J96" s="58">
        <f>J97</f>
        <v>2750</v>
      </c>
      <c r="K96" s="58">
        <f t="shared" si="38"/>
        <v>700</v>
      </c>
      <c r="L96" s="58">
        <f t="shared" si="38"/>
        <v>700</v>
      </c>
      <c r="M96" s="58">
        <f t="shared" si="38"/>
        <v>1800</v>
      </c>
      <c r="N96" s="58">
        <f>K96+L96+M96:M97</f>
        <v>3200</v>
      </c>
      <c r="O96" s="58">
        <f t="shared" si="38"/>
        <v>1000</v>
      </c>
      <c r="P96" s="58">
        <f t="shared" si="38"/>
        <v>1000</v>
      </c>
      <c r="Q96" s="58">
        <f t="shared" si="38"/>
        <v>1050</v>
      </c>
      <c r="R96" s="58">
        <f>O96+P96+Q96</f>
        <v>3050</v>
      </c>
      <c r="S96" s="58">
        <f>F96+J96+N96+R96</f>
        <v>12000</v>
      </c>
    </row>
    <row r="97" spans="1:22" s="1" customFormat="1" ht="25.5" x14ac:dyDescent="0.25">
      <c r="A97" s="34">
        <v>1</v>
      </c>
      <c r="B97" s="47" t="s">
        <v>74</v>
      </c>
      <c r="C97" s="39">
        <v>1100</v>
      </c>
      <c r="D97" s="39">
        <v>950</v>
      </c>
      <c r="E97" s="39">
        <v>950</v>
      </c>
      <c r="F97" s="40">
        <f t="shared" ref="F97" si="39">C97+D97+E97</f>
        <v>3000</v>
      </c>
      <c r="G97" s="39">
        <v>950</v>
      </c>
      <c r="H97" s="39">
        <v>900</v>
      </c>
      <c r="I97" s="39">
        <v>900</v>
      </c>
      <c r="J97" s="40">
        <f t="shared" ref="J97" si="40">G97+H97+I97</f>
        <v>2750</v>
      </c>
      <c r="K97" s="39">
        <v>700</v>
      </c>
      <c r="L97" s="39">
        <v>700</v>
      </c>
      <c r="M97" s="39">
        <v>1800</v>
      </c>
      <c r="N97" s="40">
        <f t="shared" ref="N97" si="41">K97+L97+M97</f>
        <v>3200</v>
      </c>
      <c r="O97" s="39">
        <v>1000</v>
      </c>
      <c r="P97" s="39">
        <v>1000</v>
      </c>
      <c r="Q97" s="39">
        <v>1050</v>
      </c>
      <c r="R97" s="40">
        <f t="shared" ref="R97" si="42">O97+P97+Q97</f>
        <v>3050</v>
      </c>
      <c r="S97" s="44">
        <f t="shared" ref="S97" si="43">C97+D97+E97+G97+H97+I97+K97+L97+M97+O97+P97+Q97</f>
        <v>12000</v>
      </c>
      <c r="T97" s="31"/>
    </row>
    <row r="98" spans="1:22" s="1" customFormat="1" x14ac:dyDescent="0.25">
      <c r="A98" s="33"/>
      <c r="B98" s="54" t="s">
        <v>75</v>
      </c>
      <c r="C98" s="58">
        <f t="shared" ref="C98:Q98" si="44">SUM(C99:C102)</f>
        <v>20700</v>
      </c>
      <c r="D98" s="58">
        <f t="shared" si="44"/>
        <v>23300</v>
      </c>
      <c r="E98" s="58">
        <f t="shared" si="44"/>
        <v>17900</v>
      </c>
      <c r="F98" s="58">
        <f t="shared" si="44"/>
        <v>61900</v>
      </c>
      <c r="G98" s="58">
        <f t="shared" si="44"/>
        <v>12600</v>
      </c>
      <c r="H98" s="58">
        <f t="shared" si="44"/>
        <v>7850</v>
      </c>
      <c r="I98" s="58">
        <f t="shared" si="44"/>
        <v>3000</v>
      </c>
      <c r="J98" s="58">
        <f>G98+H98+I98</f>
        <v>23450</v>
      </c>
      <c r="K98" s="58">
        <f t="shared" si="44"/>
        <v>1800</v>
      </c>
      <c r="L98" s="58">
        <f t="shared" si="44"/>
        <v>1800</v>
      </c>
      <c r="M98" s="58">
        <f t="shared" si="44"/>
        <v>6600</v>
      </c>
      <c r="N98" s="58">
        <f>K98+L98+M98</f>
        <v>10200</v>
      </c>
      <c r="O98" s="58">
        <f t="shared" si="44"/>
        <v>10000</v>
      </c>
      <c r="P98" s="58">
        <f t="shared" si="44"/>
        <v>16500</v>
      </c>
      <c r="Q98" s="58">
        <f t="shared" si="44"/>
        <v>21000</v>
      </c>
      <c r="R98" s="58">
        <f>O98+P98+Q98</f>
        <v>47500</v>
      </c>
      <c r="S98" s="58">
        <f>S99+S100+S101+S102</f>
        <v>143050</v>
      </c>
    </row>
    <row r="99" spans="1:22" s="1" customFormat="1" ht="25.5" x14ac:dyDescent="0.25">
      <c r="A99" s="34">
        <v>1</v>
      </c>
      <c r="B99" s="67" t="s">
        <v>76</v>
      </c>
      <c r="C99" s="68">
        <v>7200</v>
      </c>
      <c r="D99" s="39">
        <v>7500</v>
      </c>
      <c r="E99" s="39">
        <v>5000</v>
      </c>
      <c r="F99" s="69">
        <f t="shared" si="24"/>
        <v>19700</v>
      </c>
      <c r="G99" s="39">
        <v>4000</v>
      </c>
      <c r="H99" s="39">
        <f>2200+450</f>
        <v>2650</v>
      </c>
      <c r="I99" s="39">
        <v>700</v>
      </c>
      <c r="J99" s="44">
        <f t="shared" ref="J99:J105" si="45">G99+H99+I99</f>
        <v>7350</v>
      </c>
      <c r="K99" s="39">
        <v>300</v>
      </c>
      <c r="L99" s="39">
        <v>300</v>
      </c>
      <c r="M99" s="48">
        <v>1800</v>
      </c>
      <c r="N99" s="40">
        <f>K99+L99+M99</f>
        <v>2400</v>
      </c>
      <c r="O99" s="39">
        <v>3000</v>
      </c>
      <c r="P99" s="39">
        <v>6000</v>
      </c>
      <c r="Q99" s="39">
        <v>6500</v>
      </c>
      <c r="R99" s="40">
        <f>O99+P99+Q99</f>
        <v>15500</v>
      </c>
      <c r="S99" s="70">
        <f t="shared" si="33"/>
        <v>44950</v>
      </c>
    </row>
    <row r="100" spans="1:22" s="1" customFormat="1" ht="38.25" x14ac:dyDescent="0.25">
      <c r="A100" s="34">
        <v>2</v>
      </c>
      <c r="B100" s="67" t="s">
        <v>77</v>
      </c>
      <c r="C100" s="68">
        <v>4000</v>
      </c>
      <c r="D100" s="68">
        <v>5000</v>
      </c>
      <c r="E100" s="68">
        <v>4200</v>
      </c>
      <c r="F100" s="69">
        <f t="shared" si="24"/>
        <v>13200</v>
      </c>
      <c r="G100" s="68">
        <v>3500</v>
      </c>
      <c r="H100" s="68">
        <v>2500</v>
      </c>
      <c r="I100" s="68">
        <v>1800</v>
      </c>
      <c r="J100" s="44">
        <f t="shared" si="45"/>
        <v>7800</v>
      </c>
      <c r="K100" s="68">
        <v>1000</v>
      </c>
      <c r="L100" s="68">
        <v>1000</v>
      </c>
      <c r="M100" s="48">
        <v>1800</v>
      </c>
      <c r="N100" s="40">
        <f t="shared" ref="N100:N102" si="46">K100+L100+M100</f>
        <v>3800</v>
      </c>
      <c r="O100" s="48">
        <v>2500</v>
      </c>
      <c r="P100" s="68">
        <v>3500</v>
      </c>
      <c r="Q100" s="68">
        <v>5500</v>
      </c>
      <c r="R100" s="69">
        <f>O100+P100+Q100</f>
        <v>11500</v>
      </c>
      <c r="S100" s="70">
        <f t="shared" si="33"/>
        <v>36300</v>
      </c>
    </row>
    <row r="101" spans="1:22" s="1" customFormat="1" ht="27" customHeight="1" x14ac:dyDescent="0.25">
      <c r="A101" s="35">
        <v>3</v>
      </c>
      <c r="B101" s="67" t="s">
        <v>78</v>
      </c>
      <c r="C101" s="68">
        <v>2000</v>
      </c>
      <c r="D101" s="68">
        <v>2500</v>
      </c>
      <c r="E101" s="68">
        <v>2000</v>
      </c>
      <c r="F101" s="69">
        <f t="shared" si="24"/>
        <v>6500</v>
      </c>
      <c r="G101" s="68">
        <v>1600</v>
      </c>
      <c r="H101" s="68">
        <v>700</v>
      </c>
      <c r="I101" s="68">
        <v>250</v>
      </c>
      <c r="J101" s="44">
        <f t="shared" si="45"/>
        <v>2550</v>
      </c>
      <c r="K101" s="68">
        <v>250</v>
      </c>
      <c r="L101" s="68">
        <v>250</v>
      </c>
      <c r="M101" s="48">
        <v>1000</v>
      </c>
      <c r="N101" s="40">
        <f t="shared" si="46"/>
        <v>1500</v>
      </c>
      <c r="O101" s="48">
        <v>1000</v>
      </c>
      <c r="P101" s="68">
        <v>1500</v>
      </c>
      <c r="Q101" s="68">
        <v>1500</v>
      </c>
      <c r="R101" s="69">
        <f t="shared" ref="R101:R102" si="47">O101+P101+Q101</f>
        <v>4000</v>
      </c>
      <c r="S101" s="70">
        <f t="shared" si="33"/>
        <v>14550</v>
      </c>
      <c r="T101" s="31"/>
    </row>
    <row r="102" spans="1:22" s="1" customFormat="1" ht="25.5" x14ac:dyDescent="0.25">
      <c r="A102" s="35">
        <v>4</v>
      </c>
      <c r="B102" s="67" t="s">
        <v>79</v>
      </c>
      <c r="C102" s="68">
        <v>7500</v>
      </c>
      <c r="D102" s="68">
        <v>8300</v>
      </c>
      <c r="E102" s="68">
        <v>6700</v>
      </c>
      <c r="F102" s="69">
        <f t="shared" si="24"/>
        <v>22500</v>
      </c>
      <c r="G102" s="68">
        <v>3500</v>
      </c>
      <c r="H102" s="68">
        <v>2000</v>
      </c>
      <c r="I102" s="68">
        <v>250</v>
      </c>
      <c r="J102" s="44">
        <f t="shared" si="45"/>
        <v>5750</v>
      </c>
      <c r="K102" s="68">
        <v>250</v>
      </c>
      <c r="L102" s="68">
        <v>250</v>
      </c>
      <c r="M102" s="68">
        <v>2000</v>
      </c>
      <c r="N102" s="40">
        <f t="shared" si="46"/>
        <v>2500</v>
      </c>
      <c r="O102" s="68">
        <v>3500</v>
      </c>
      <c r="P102" s="68">
        <v>5500</v>
      </c>
      <c r="Q102" s="68">
        <v>7500</v>
      </c>
      <c r="R102" s="69">
        <f t="shared" si="47"/>
        <v>16500</v>
      </c>
      <c r="S102" s="70">
        <f t="shared" si="33"/>
        <v>47250</v>
      </c>
    </row>
    <row r="103" spans="1:22" s="1" customFormat="1" x14ac:dyDescent="0.25">
      <c r="A103" s="33"/>
      <c r="B103" s="54" t="s">
        <v>80</v>
      </c>
      <c r="C103" s="71">
        <f t="shared" ref="C103:Q103" si="48">C104+C105</f>
        <v>15500</v>
      </c>
      <c r="D103" s="71">
        <f t="shared" si="48"/>
        <v>14500</v>
      </c>
      <c r="E103" s="71">
        <f t="shared" si="48"/>
        <v>11500</v>
      </c>
      <c r="F103" s="71">
        <f t="shared" si="48"/>
        <v>41500</v>
      </c>
      <c r="G103" s="71">
        <f t="shared" si="48"/>
        <v>10700</v>
      </c>
      <c r="H103" s="71">
        <f t="shared" si="48"/>
        <v>8700</v>
      </c>
      <c r="I103" s="71">
        <f t="shared" si="48"/>
        <v>7100</v>
      </c>
      <c r="J103" s="58">
        <f t="shared" si="45"/>
        <v>26500</v>
      </c>
      <c r="K103" s="71">
        <f t="shared" si="48"/>
        <v>6600</v>
      </c>
      <c r="L103" s="71">
        <f t="shared" si="48"/>
        <v>7600</v>
      </c>
      <c r="M103" s="71">
        <f t="shared" si="48"/>
        <v>9200</v>
      </c>
      <c r="N103" s="71">
        <f>K103+L103+M103</f>
        <v>23400</v>
      </c>
      <c r="O103" s="71">
        <f t="shared" si="48"/>
        <v>11300</v>
      </c>
      <c r="P103" s="71">
        <f t="shared" si="48"/>
        <v>15200</v>
      </c>
      <c r="Q103" s="71">
        <f t="shared" si="48"/>
        <v>17500</v>
      </c>
      <c r="R103" s="71">
        <f>O103+P103+Q103</f>
        <v>44000</v>
      </c>
      <c r="S103" s="71">
        <f>F103+J103+N103+R103</f>
        <v>135400</v>
      </c>
    </row>
    <row r="104" spans="1:22" s="1" customFormat="1" x14ac:dyDescent="0.25">
      <c r="A104" s="34">
        <v>1</v>
      </c>
      <c r="B104" s="57" t="s">
        <v>81</v>
      </c>
      <c r="C104" s="68">
        <v>11200</v>
      </c>
      <c r="D104" s="68">
        <v>10500</v>
      </c>
      <c r="E104" s="68">
        <v>8000</v>
      </c>
      <c r="F104" s="69">
        <f t="shared" si="24"/>
        <v>29700</v>
      </c>
      <c r="G104" s="68">
        <v>7500</v>
      </c>
      <c r="H104" s="68">
        <v>6700</v>
      </c>
      <c r="I104" s="68">
        <v>5600</v>
      </c>
      <c r="J104" s="44">
        <f t="shared" si="45"/>
        <v>19800</v>
      </c>
      <c r="K104" s="68">
        <v>5600</v>
      </c>
      <c r="L104" s="68">
        <v>6600</v>
      </c>
      <c r="M104" s="68">
        <v>7000</v>
      </c>
      <c r="N104" s="69">
        <f>K104+L104+M104</f>
        <v>19200</v>
      </c>
      <c r="O104" s="68">
        <v>7500</v>
      </c>
      <c r="P104" s="68">
        <v>11000</v>
      </c>
      <c r="Q104" s="68">
        <v>12000</v>
      </c>
      <c r="R104" s="69">
        <f>O104+P104+Q104</f>
        <v>30500</v>
      </c>
      <c r="S104" s="70">
        <f t="shared" si="33"/>
        <v>99200</v>
      </c>
    </row>
    <row r="105" spans="1:22" s="1" customFormat="1" ht="30.75" customHeight="1" x14ac:dyDescent="0.25">
      <c r="A105" s="34">
        <v>2</v>
      </c>
      <c r="B105" s="57" t="s">
        <v>82</v>
      </c>
      <c r="C105" s="68">
        <v>4300</v>
      </c>
      <c r="D105" s="68">
        <v>4000</v>
      </c>
      <c r="E105" s="68">
        <v>3500</v>
      </c>
      <c r="F105" s="69">
        <f t="shared" si="24"/>
        <v>11800</v>
      </c>
      <c r="G105" s="68">
        <v>3200</v>
      </c>
      <c r="H105" s="68">
        <v>2000</v>
      </c>
      <c r="I105" s="68">
        <v>1500</v>
      </c>
      <c r="J105" s="44">
        <f t="shared" si="45"/>
        <v>6700</v>
      </c>
      <c r="K105" s="68">
        <v>1000</v>
      </c>
      <c r="L105" s="68">
        <v>1000</v>
      </c>
      <c r="M105" s="68">
        <v>2200</v>
      </c>
      <c r="N105" s="69">
        <f>K105+L105+M105</f>
        <v>4200</v>
      </c>
      <c r="O105" s="68">
        <v>3800</v>
      </c>
      <c r="P105" s="68">
        <v>4200</v>
      </c>
      <c r="Q105" s="68">
        <v>5500</v>
      </c>
      <c r="R105" s="69">
        <f>O105+P105+Q105</f>
        <v>13500</v>
      </c>
      <c r="S105" s="70">
        <f t="shared" si="33"/>
        <v>36200</v>
      </c>
    </row>
    <row r="106" spans="1:22" s="1" customFormat="1" ht="15.75" thickBot="1" x14ac:dyDescent="0.3">
      <c r="A106" s="36"/>
      <c r="B106" s="72"/>
      <c r="C106" s="73">
        <f>C10+C49+C66+C91+C96+C98+C103</f>
        <v>1340150</v>
      </c>
      <c r="D106" s="73">
        <f t="shared" ref="D106:R106" si="49">D103+D98+D96+D91+D66+D49+D10</f>
        <v>1364410</v>
      </c>
      <c r="E106" s="73">
        <f t="shared" si="49"/>
        <v>1082702</v>
      </c>
      <c r="F106" s="73">
        <f t="shared" si="49"/>
        <v>3787262</v>
      </c>
      <c r="G106" s="73">
        <f t="shared" si="49"/>
        <v>817750</v>
      </c>
      <c r="H106" s="73">
        <f t="shared" si="49"/>
        <v>423310</v>
      </c>
      <c r="I106" s="73">
        <f t="shared" si="49"/>
        <v>164850</v>
      </c>
      <c r="J106" s="73">
        <f t="shared" si="49"/>
        <v>1405910</v>
      </c>
      <c r="K106" s="73">
        <f t="shared" si="49"/>
        <v>60950</v>
      </c>
      <c r="L106" s="73">
        <f t="shared" si="49"/>
        <v>60830</v>
      </c>
      <c r="M106" s="73">
        <f t="shared" si="49"/>
        <v>395300</v>
      </c>
      <c r="N106" s="73">
        <f t="shared" si="49"/>
        <v>517080</v>
      </c>
      <c r="O106" s="73">
        <f t="shared" si="49"/>
        <v>792030</v>
      </c>
      <c r="P106" s="73">
        <f t="shared" si="49"/>
        <v>1160000</v>
      </c>
      <c r="Q106" s="73">
        <f t="shared" si="49"/>
        <v>1391550</v>
      </c>
      <c r="R106" s="73">
        <f t="shared" si="49"/>
        <v>3343580</v>
      </c>
      <c r="S106" s="73">
        <f>S10+S49+S66+S91+S96+S98+S103</f>
        <v>8716132</v>
      </c>
    </row>
    <row r="107" spans="1:22" s="1" customFormat="1" x14ac:dyDescent="0.25">
      <c r="C107" s="13"/>
      <c r="F107" s="11"/>
      <c r="J107" s="11"/>
      <c r="N107" s="11"/>
      <c r="R107" s="11"/>
    </row>
    <row r="108" spans="1:22" s="1" customFormat="1" x14ac:dyDescent="0.25">
      <c r="B108" s="13"/>
      <c r="F108" s="11"/>
      <c r="J108" s="11"/>
      <c r="N108" s="11"/>
      <c r="R108" s="11"/>
    </row>
    <row r="109" spans="1:22" s="1" customFormat="1" ht="26.25" customHeight="1" x14ac:dyDescent="0.25">
      <c r="B109" s="13"/>
      <c r="F109" s="11"/>
      <c r="J109" s="11"/>
      <c r="N109" s="11"/>
      <c r="U109" s="15"/>
      <c r="V109" s="14"/>
    </row>
    <row r="110" spans="1:22" ht="33" customHeight="1" x14ac:dyDescent="0.25">
      <c r="B110" s="8"/>
      <c r="C110" s="2"/>
      <c r="E110" s="3"/>
      <c r="F110" s="4"/>
      <c r="G110" s="1"/>
      <c r="I110" s="2"/>
      <c r="J110" s="5"/>
      <c r="N110" s="6"/>
      <c r="U110" s="16"/>
      <c r="V110" s="1"/>
    </row>
    <row r="111" spans="1:22" x14ac:dyDescent="0.25">
      <c r="B111" s="7"/>
      <c r="C111" s="2"/>
      <c r="E111" s="3"/>
      <c r="F111" s="4"/>
      <c r="G111" s="1"/>
      <c r="I111" s="2"/>
      <c r="J111" s="5"/>
      <c r="N111" s="6"/>
      <c r="U111" s="6"/>
      <c r="V111" s="1"/>
    </row>
    <row r="112" spans="1:22" x14ac:dyDescent="0.25">
      <c r="B112" s="9"/>
      <c r="C112" s="2"/>
      <c r="E112" s="3"/>
      <c r="F112" s="4"/>
      <c r="G112" s="1"/>
      <c r="I112" s="2"/>
      <c r="J112" s="5"/>
      <c r="N112" s="6"/>
      <c r="R112" s="6"/>
      <c r="S112" s="1"/>
    </row>
    <row r="113" spans="2:19" x14ac:dyDescent="0.25">
      <c r="B113" s="9"/>
      <c r="C113" s="2"/>
      <c r="E113" s="3"/>
      <c r="F113" s="4"/>
      <c r="G113" s="1"/>
      <c r="I113" s="2"/>
      <c r="J113" s="5"/>
      <c r="N113" s="6"/>
      <c r="R113" s="6"/>
      <c r="S113" s="1"/>
    </row>
    <row r="114" spans="2:19" x14ac:dyDescent="0.25">
      <c r="B114" s="9"/>
      <c r="C114" s="2"/>
      <c r="E114" s="3"/>
      <c r="F114" s="4"/>
      <c r="G114" s="1"/>
      <c r="I114" s="2"/>
      <c r="J114" s="5"/>
      <c r="N114" s="6"/>
      <c r="R114" s="6"/>
      <c r="S114" s="1"/>
    </row>
    <row r="115" spans="2:19" x14ac:dyDescent="0.25">
      <c r="B115" s="9"/>
      <c r="C115" s="2"/>
      <c r="E115" s="3"/>
      <c r="F115" s="4"/>
      <c r="G115" s="1"/>
      <c r="I115" s="2"/>
      <c r="J115" s="5"/>
      <c r="N115" s="6"/>
      <c r="R115" s="6"/>
      <c r="S115" s="1"/>
    </row>
    <row r="116" spans="2:19" x14ac:dyDescent="0.25">
      <c r="B116" s="9"/>
      <c r="C116" s="2"/>
      <c r="E116" s="3"/>
      <c r="F116" s="10"/>
      <c r="G116" s="1"/>
      <c r="I116" s="2"/>
      <c r="J116" s="5"/>
      <c r="N116" s="6"/>
      <c r="R116" s="6"/>
      <c r="S116" s="1"/>
    </row>
  </sheetData>
  <mergeCells count="97">
    <mergeCell ref="R36:R37"/>
    <mergeCell ref="S36:S37"/>
    <mergeCell ref="A89:A90"/>
    <mergeCell ref="B89:B90"/>
    <mergeCell ref="A42:A45"/>
    <mergeCell ref="Q36:Q37"/>
    <mergeCell ref="I36:I37"/>
    <mergeCell ref="J36:J37"/>
    <mergeCell ref="K36:K37"/>
    <mergeCell ref="L36:L37"/>
    <mergeCell ref="M36:M37"/>
    <mergeCell ref="N36:N37"/>
    <mergeCell ref="O36:O37"/>
    <mergeCell ref="P36:P37"/>
    <mergeCell ref="C36:C37"/>
    <mergeCell ref="D36:D37"/>
    <mergeCell ref="R30:R33"/>
    <mergeCell ref="G30:G33"/>
    <mergeCell ref="H30:H33"/>
    <mergeCell ref="I30:I33"/>
    <mergeCell ref="J30:J33"/>
    <mergeCell ref="K30:K33"/>
    <mergeCell ref="L30:L33"/>
    <mergeCell ref="A36:A40"/>
    <mergeCell ref="M30:M33"/>
    <mergeCell ref="N30:N33"/>
    <mergeCell ref="O30:O33"/>
    <mergeCell ref="P30:P33"/>
    <mergeCell ref="G36:G37"/>
    <mergeCell ref="H36:H37"/>
    <mergeCell ref="A30:A34"/>
    <mergeCell ref="C30:C33"/>
    <mergeCell ref="D30:D33"/>
    <mergeCell ref="E30:E33"/>
    <mergeCell ref="F30:F33"/>
    <mergeCell ref="E36:E37"/>
    <mergeCell ref="F36:F37"/>
    <mergeCell ref="S7:S9"/>
    <mergeCell ref="A18:A21"/>
    <mergeCell ref="C18:C20"/>
    <mergeCell ref="D18:D20"/>
    <mergeCell ref="E18:E20"/>
    <mergeCell ref="F18:F20"/>
    <mergeCell ref="G18:G20"/>
    <mergeCell ref="K7:K9"/>
    <mergeCell ref="L7:L9"/>
    <mergeCell ref="M7:M9"/>
    <mergeCell ref="N7:N9"/>
    <mergeCell ref="O7:O9"/>
    <mergeCell ref="P7:P9"/>
    <mergeCell ref="R18:R20"/>
    <mergeCell ref="S18:S20"/>
    <mergeCell ref="H18:H20"/>
    <mergeCell ref="Q23:Q24"/>
    <mergeCell ref="Q18:Q20"/>
    <mergeCell ref="G23:G24"/>
    <mergeCell ref="S30:S33"/>
    <mergeCell ref="Q30:Q33"/>
    <mergeCell ref="S23:S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R23:R24"/>
    <mergeCell ref="O18:O20"/>
    <mergeCell ref="P18:P20"/>
    <mergeCell ref="F23:F24"/>
    <mergeCell ref="A93:A94"/>
    <mergeCell ref="B7:B9"/>
    <mergeCell ref="M18:M20"/>
    <mergeCell ref="A28:A29"/>
    <mergeCell ref="A23:A24"/>
    <mergeCell ref="C23:C24"/>
    <mergeCell ref="D23:D24"/>
    <mergeCell ref="E23:E24"/>
    <mergeCell ref="I18:I20"/>
    <mergeCell ref="J18:J20"/>
    <mergeCell ref="K18:K20"/>
    <mergeCell ref="L18:L20"/>
    <mergeCell ref="N18:N20"/>
    <mergeCell ref="C5:R5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</mergeCells>
  <pageMargins left="0.59055118110236227" right="0" top="0.78740157480314965" bottom="0" header="0.31496062992125984" footer="0.31496062992125984"/>
  <pageSetup paperSize="9" scale="58" fitToHeight="0" orientation="landscape" r:id="rId1"/>
  <ignoredErrors>
    <ignoredError sqref="F69 N69 J96 F96 F98 F103 J103 N103 S103 N98 N96 N91" formula="1"/>
    <ignoredError sqref="N93:N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D18" sqref="D18"/>
    </sheetView>
  </sheetViews>
  <sheetFormatPr defaultRowHeight="15" x14ac:dyDescent="0.25"/>
  <cols>
    <col min="1" max="1" width="25.5703125" customWidth="1"/>
    <col min="2" max="2" width="16.5703125" customWidth="1"/>
    <col min="3" max="3" width="13.28515625" customWidth="1"/>
    <col min="4" max="4" width="15" customWidth="1"/>
  </cols>
  <sheetData>
    <row r="2" spans="1:4" ht="15.75" x14ac:dyDescent="0.25">
      <c r="A2" s="95" t="s">
        <v>95</v>
      </c>
      <c r="B2" s="95"/>
      <c r="C2" s="95"/>
      <c r="D2" s="95"/>
    </row>
    <row r="3" spans="1:4" ht="15.75" x14ac:dyDescent="0.25">
      <c r="A3" s="21"/>
      <c r="B3" s="21"/>
      <c r="C3" s="21"/>
      <c r="D3" s="21"/>
    </row>
    <row r="4" spans="1:4" ht="31.5" x14ac:dyDescent="0.25">
      <c r="A4" s="24" t="s">
        <v>94</v>
      </c>
      <c r="B4" s="25" t="s">
        <v>93</v>
      </c>
      <c r="C4" s="25" t="s">
        <v>96</v>
      </c>
      <c r="D4" s="26" t="s">
        <v>92</v>
      </c>
    </row>
    <row r="5" spans="1:4" ht="15.75" x14ac:dyDescent="0.25">
      <c r="A5" s="22" t="s">
        <v>88</v>
      </c>
      <c r="B5" s="22">
        <v>10084445.73</v>
      </c>
      <c r="C5" s="22">
        <v>734139.35</v>
      </c>
      <c r="D5" s="23">
        <f>B5+C5</f>
        <v>10818585.08</v>
      </c>
    </row>
    <row r="6" spans="1:4" ht="15.75" x14ac:dyDescent="0.25">
      <c r="A6" s="22" t="s">
        <v>86</v>
      </c>
      <c r="B6" s="22">
        <v>101789.98</v>
      </c>
      <c r="C6" s="22">
        <v>1499.59</v>
      </c>
      <c r="D6" s="23">
        <f t="shared" ref="D6:D9" si="0">B6+C6</f>
        <v>103289.56999999999</v>
      </c>
    </row>
    <row r="7" spans="1:4" ht="15.75" x14ac:dyDescent="0.25">
      <c r="A7" s="22" t="s">
        <v>89</v>
      </c>
      <c r="B7" s="22">
        <v>7534174.3399999999</v>
      </c>
      <c r="C7" s="22">
        <v>2965761.54</v>
      </c>
      <c r="D7" s="23">
        <f t="shared" si="0"/>
        <v>10499935.879999999</v>
      </c>
    </row>
    <row r="8" spans="1:4" ht="15.75" x14ac:dyDescent="0.25">
      <c r="A8" s="22" t="s">
        <v>90</v>
      </c>
      <c r="B8" s="22">
        <v>1539025.14</v>
      </c>
      <c r="C8" s="22">
        <v>301431.78000000003</v>
      </c>
      <c r="D8" s="23">
        <f t="shared" si="0"/>
        <v>1840456.92</v>
      </c>
    </row>
    <row r="9" spans="1:4" ht="15.75" x14ac:dyDescent="0.25">
      <c r="A9" s="22" t="s">
        <v>87</v>
      </c>
      <c r="B9" s="22">
        <v>2507425.81</v>
      </c>
      <c r="C9" s="22">
        <v>322406.24</v>
      </c>
      <c r="D9" s="23">
        <f t="shared" si="0"/>
        <v>2829832.05</v>
      </c>
    </row>
    <row r="10" spans="1:4" ht="15.75" x14ac:dyDescent="0.25">
      <c r="A10" s="22" t="s">
        <v>91</v>
      </c>
      <c r="B10" s="22"/>
      <c r="C10" s="22"/>
      <c r="D10" s="23"/>
    </row>
    <row r="11" spans="1:4" ht="15.75" x14ac:dyDescent="0.25">
      <c r="A11" s="23" t="s">
        <v>92</v>
      </c>
      <c r="B11" s="23">
        <f>SUM(B5:B10)</f>
        <v>21766861</v>
      </c>
      <c r="C11" s="23">
        <f>C5+C6+C7+C8+C9</f>
        <v>4325238.5</v>
      </c>
      <c r="D11" s="23">
        <f>B11+C11</f>
        <v>26092099.5</v>
      </c>
    </row>
    <row r="12" spans="1:4" ht="15.75" x14ac:dyDescent="0.25">
      <c r="A12" s="21"/>
      <c r="B12" s="21"/>
      <c r="C12" s="21"/>
      <c r="D12" s="21"/>
    </row>
    <row r="13" spans="1:4" ht="15.75" x14ac:dyDescent="0.25">
      <c r="A13" s="21" t="s">
        <v>97</v>
      </c>
      <c r="B13" s="21"/>
      <c r="C13" s="21"/>
      <c r="D13" s="21"/>
    </row>
    <row r="14" spans="1:4" ht="15.75" x14ac:dyDescent="0.25">
      <c r="A14" s="21"/>
      <c r="B14" s="21"/>
      <c r="C14" s="21"/>
      <c r="D14" s="21"/>
    </row>
    <row r="15" spans="1:4" ht="15.75" x14ac:dyDescent="0.25">
      <c r="A15" s="21" t="s">
        <v>98</v>
      </c>
      <c r="B15" s="21" t="s">
        <v>99</v>
      </c>
      <c r="C15" s="21"/>
      <c r="D15" s="21"/>
    </row>
    <row r="16" spans="1:4" ht="15.75" x14ac:dyDescent="0.25">
      <c r="A16" s="21"/>
      <c r="B16" s="21"/>
      <c r="C16" s="21"/>
      <c r="D16" s="21"/>
    </row>
    <row r="17" spans="1:4" x14ac:dyDescent="0.25">
      <c r="A17" s="20"/>
      <c r="B17" s="20"/>
      <c r="C17" s="20"/>
      <c r="D17" s="20"/>
    </row>
    <row r="18" spans="1:4" x14ac:dyDescent="0.25">
      <c r="A18" s="20"/>
      <c r="B18" s="20"/>
      <c r="C18" s="20"/>
      <c r="D18" s="2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2018-05-30T04:06:44Z</dcterms:modified>
</cp:coreProperties>
</file>