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75" windowWidth="9420" windowHeight="3660" tabRatio="601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<sst xmlns="http://schemas.openxmlformats.org/spreadsheetml/2006/main" count="240" uniqueCount="215">
  <si>
    <t>Наименование</t>
  </si>
  <si>
    <t>Основное мероприятие  - Обеспечение реализации полномочий мэра района и администрации МО "Эхирит-Булагатский район"</t>
  </si>
  <si>
    <t>Основное мероприятие  - Повышение квалификации специалистов администрации муниципального образования "Эхирит-Булагатский район"</t>
  </si>
  <si>
    <t>Основное мероприятие  - Создание условий для эффективной деятельности администрации МО "Эхирит-Булагатский район"</t>
  </si>
  <si>
    <t>Основное мероприятие - Осуществление отдельных областных государственных полномочий в области охраны труда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</si>
  <si>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</si>
  <si>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Основное мероприятие - 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</si>
  <si>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</si>
  <si>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Основное мероприятие -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</si>
  <si>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Основное мероприятие - Осуществление отдельных областных государственных полномочий в сфере обращений с безнадзорными собаками и  кошками</t>
  </si>
  <si>
    <t>Основное мероприятие - Выполнение муниципальной услуги по информационному сопровождению деятельности органов местного самоуправления муниципального образования  "Эхирит-Булагатский район"</t>
  </si>
  <si>
    <t>Основное мероприятие  - Обеспечение эффективного управления районным бюджетом, формирования организации исполнениия районного бюджета и реализация возложенных на Комитет по финансам и экономике администрации МО "Эхирит-Булагатский район" бюджетных полномочий</t>
  </si>
  <si>
    <t>Основное мероприятие  - Повышение квалификации специалистов Комитета по финансам и экономике администрации муниципального образования "Эхирит-Булагатский район"</t>
  </si>
  <si>
    <t>Основное мероприятие  - Обеспечение сбалансированности и устойчивости бюджетов поселений Эхирит-Булагатского района</t>
  </si>
  <si>
    <t>Основное мероприятие -  Обслуживание муниципального долга</t>
  </si>
  <si>
    <t xml:space="preserve">Основное мероприятие  - Обеспечение деятельности  КУМИ администрации муниципального образования "Эхирит-Булагатский район" </t>
  </si>
  <si>
    <t xml:space="preserve">Основное мероприятие  - Повышение квалификации специалистов   КУМИ администрации муниципального образования "Эхирит-Булагатский район" </t>
  </si>
  <si>
    <t>Основное мероприятие  - Обеспечение эффективного управления и использования муниципального имущества, земельных участков и реализация возложенных на КУМИ администрации муниципального образования "Эхирит-Булагатский район" полномочий</t>
  </si>
  <si>
    <t>Основное мероприятие  -  Проведение районных мероприятий и участие в областных мероприятиях</t>
  </si>
  <si>
    <t>Основное мероприятие  -  Проведение районных мероприятий патриотической направленности и участие в областных конкурсах по патриотизму</t>
  </si>
  <si>
    <t>Основное мероприятие  - Проведение районных мероприятий по профилактике социально негативных явлений, участие в областных мероприятиях</t>
  </si>
  <si>
    <t>Основное мероприятие  -  Доплаты к трудовой пенсии по старости гражданам, замещавшим муниципальные должности</t>
  </si>
  <si>
    <t>Основное мероприятие  -  Выплаты гражданам, удостоенным знака "Почетный гражданин Эхирит-Булагатского района"</t>
  </si>
  <si>
    <t>Основное мероприятие -  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жилого помещения и коммунальных услуг</t>
  </si>
  <si>
    <t>Основное мероприятие - Предоставление гражданам субсидий на оплату жилого помещения и коммунальных услуг</t>
  </si>
  <si>
    <t>Основное мероприятие  - Оказание адресной материальной помощи лицам, оказавшимся в трудной финансовой ситуации</t>
  </si>
  <si>
    <t>Основное мероприятие  -  Сотрудничество в первичными общественными  организациями</t>
  </si>
  <si>
    <t>Основное мероприятие - Повышение уровня доступности объектов и услуг муниципальных учреждений -  проведение необходимых работ на муниципальных объектах посредством сооружения и обустройства входных групп, пандусных съездов, поручней, расширение проходов и проведения других строительных работ и работ по благоустройству территорий</t>
  </si>
  <si>
    <t>Основное мероприятие - Обеспечение детей-инвалидов, посещающих образовательные организации, горячим питанием</t>
  </si>
  <si>
    <t>Основное мероприятие - Защита населения и территорий от чрезвычайных ситуаций техногенного и природного характера. Осуществление мероприятий по гражданской обороне и пожарной безопасности.</t>
  </si>
  <si>
    <t>Основное мероприятие - Обеспечение непредвиденных расходов за счет средств резервного фонда</t>
  </si>
  <si>
    <t>Основное мероприятие - Организация и проведение мероприятий направленных на профилактику правонарушений (преступлений) на территории района</t>
  </si>
  <si>
    <t>Основное мероприятие  - Содействие усилению рыночных позиций субъектов малого и среднего предпринимательства Иркутской области и повышение эффективности государственной поддержки СМСП"</t>
  </si>
  <si>
    <t xml:space="preserve">Основное мероприятие  - Информационная, консультационная, финансовая поддержка малого и среднего предпринимательства </t>
  </si>
  <si>
    <t>Основное мероприятие  - Проведение предрейсовых и послерейсовых медицинских осмотров водителей муниципальных учреждений района</t>
  </si>
  <si>
    <t>Основное мероприятие  - Обучение по охране труда работников  муниципальных учреждений района</t>
  </si>
  <si>
    <t>Основное мероприятие  - Проведение мероприятий по пропаганде охраны труда, продвижению предупредительных мер по сокращению производственного травматизма и профессиональных заболеваний</t>
  </si>
  <si>
    <t>Основное мероприятие  -  Проведение медицинского осмотра работников образования Эхирит-Булагатского района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</si>
  <si>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 образования по образовательным программам 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</si>
  <si>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</si>
  <si>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областного бюджета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</si>
  <si>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местного бюджета</t>
  </si>
  <si>
    <t>Основное мероприятие - Материально-техническое оснащение муниципальных общебразовательных учреждений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</si>
  <si>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в Иркутской области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</si>
  <si>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за счет средств местного бюджета</t>
  </si>
  <si>
    <t xml:space="preserve">Основное мероприятие - Осуществление полномочий по вопросам местного значения по организации предоставления дополнительного образования детей </t>
  </si>
  <si>
    <t>Основное мероприятие - Осуществление полномочий по вопросам  организации предоставления дополнительного образования в сфере культуры и искусства  МУ ДО "Усть-Ордынская детская школа искусств"</t>
  </si>
  <si>
    <t>Основное мероприятие - Организация отдыха и оздоровления детей за счет средств областного бюджета (оплата стоимости набора продуктов питания в лагерях с дневным пребыванием детей, организованных органами местного самоуправления)</t>
  </si>
  <si>
    <t>Основное мероприятие - Укрепление материально-технической базы учреждений, оказывающих услуги по организации отдыха и оздоровления детей за счет средств областного бюджета</t>
  </si>
  <si>
    <t>Основное мероприятие - Софинансирование оплаты стоимости набора продуктов питания в лагерях с дневным пребыванием детей, за счет средств местного бюджета</t>
  </si>
  <si>
    <t>Основное мероприятие - Софинанирование укрепления материально-технической базы учреждений, оказывающих услуги по организации отдыха и оздоровления детей за счет средств местного  бюджета</t>
  </si>
  <si>
    <t xml:space="preserve">Основное мероприятие - Организация временного трудоустройства несовершеннолетних граждан в возрасте от 14-18 лет </t>
  </si>
  <si>
    <t>Основное мероприятие  - Обеспечение деятельности Управления образования администрации МО "Эхирит-Булагатский район"</t>
  </si>
  <si>
    <t>Основное мероприятие  - Повышение квалификации, переподготовка персонала</t>
  </si>
  <si>
    <t>Основное мероприятие  - Проведение мероприятий по модернизации, реконструкции, нового строительства объектов инженерной инфрастуктуры</t>
  </si>
  <si>
    <t>Основное мероприятие  - Мероприятия по подготовке к отопительному сезону объектов коммунальной инфрастуктуры в муниципальных учреждениях  МО "Эхирит-Булагатский район"</t>
  </si>
  <si>
    <t>Основное мероприятие  -  Содержание муниципальных учреждений района</t>
  </si>
  <si>
    <t>Основное мероприятие  -  Капитальный и текущий ремонт муниципальных учреждений района</t>
  </si>
  <si>
    <t>Основное мероприятие  -  Разработка проектно-сметной документации  и получение  положительного заключения экспертизы на капитальный ремонт</t>
  </si>
  <si>
    <t>Основное мероприятие  -  Проведение мероприятий, осуществляемых в целях пожарной безопасности</t>
  </si>
  <si>
    <t>Основное мероприятие  -  Установка приборов учета фактического потребления энергетических и водных ресурсов, госповерка тепловых счетчиков</t>
  </si>
  <si>
    <t>Основное мероприятие  -  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</si>
  <si>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Повышение квалификации специалистов 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</si>
  <si>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Обеспечение деятельности Комитета ЖКХ в части проведения текущих ремонтов муниципальных учреждений</t>
  </si>
  <si>
    <t>Основное мероприятие  - Мероприятия, направленные на повышение правового сознания и предупреждение опасного поведения участников дорожного движения</t>
  </si>
  <si>
    <t>Основное мероприятие  -  Использование средств дорожного фонда</t>
  </si>
  <si>
    <t>Основное мероприятие  -  Разработка и согласование проектов ПДВ для угольных котельных образовательных учреждений</t>
  </si>
  <si>
    <t>Основное мероприятие -  Обслуживание полигона</t>
  </si>
  <si>
    <t>Основное мероприятие - Организация предоставления мунципальных услуг в сфере культурного досуга населения Эхирит-Булагатского района</t>
  </si>
  <si>
    <t>Основное мероприятие - Комплектование книжных фондов библиотек муниципальных образований за счет средств федерального бюджета</t>
  </si>
  <si>
    <t>Основное мероприятие -  Комплектование книжных фондов библиотек муниципальных образований за счет областного бюджета</t>
  </si>
  <si>
    <t>Основное мероприятие -  Комплектование книжных фондов библиотек муниципальных образований за счет местного бюджета</t>
  </si>
  <si>
    <t>Основное мероприятие -  Обеспечение деятельности Отдела культуры администрации МО "Эхирит-Булагатский район"</t>
  </si>
  <si>
    <t>Непрограммные расходы</t>
  </si>
  <si>
    <t>Обеспечение деятельности Думы района</t>
  </si>
  <si>
    <t>Обеспечение деятельности Контрольно-счетной палаты муниципального образования</t>
  </si>
  <si>
    <t>ИТОГО ПРОГРАММЫ</t>
  </si>
  <si>
    <t>ИТОГО РАСХОДЫ</t>
  </si>
  <si>
    <t>Основное мероприятие - Повышение квалификации, подготовка персонала</t>
  </si>
  <si>
    <t>Основное мероприятие - 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</si>
  <si>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Основное мероприятие - Материально-техническое оснащение муниципальных дошкольных образовательных учреждений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</si>
  <si>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местного бюджета</t>
  </si>
  <si>
    <t>Основное мероприятие  -  Замена оконных и дверных блоков, влияющих на тепловую защиту, утепление фасадной части зданий</t>
  </si>
  <si>
    <t>Основное мероприятие  - Проведение праздничных мероприятий к 100 летию района</t>
  </si>
  <si>
    <t>Основное мероприятие -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</si>
  <si>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мероприятие- Проведение и участие в спортивных мероприятиях</t>
  </si>
  <si>
    <t xml:space="preserve">Основное мероприятие - Предоставление социальных выплат на улучшение жилищных условий молодым семьям </t>
  </si>
  <si>
    <t>Основное мероприятие  -  Субсидии некоммерческим организациям на социальную адаптацию и интеграцию инвалидов</t>
  </si>
  <si>
    <t>Основное мероприятие - Приобретение транспорта общего пользования, оборудованного для перевозки инвалидов и других маломобильных групп населения за счет средств местного бюджета</t>
  </si>
  <si>
    <t>Основное мероприятие  -  Плата за негативное воздействие на окружающую среду</t>
  </si>
  <si>
    <t>Основное мероприятие  -  Плата за загрязнение окружающей среды угольными котельными</t>
  </si>
  <si>
    <t>Основное мероприятие - Реализация перечня народных инициатив на 2018 год за счет средств областного бюджета</t>
  </si>
  <si>
    <t>Основное мероприятие - Реализация перечня народных инициатив на 2018 год за счет средств местного бюджета</t>
  </si>
  <si>
    <t>Основное мероприятие - Мероприятия по капитальному ремонту образовательных организаций за счет средств областного бюджета</t>
  </si>
  <si>
    <t>Основное мероприятие - Мероприятия по капитальному ремонту образовательных организаций за счет средств местного бюджета</t>
  </si>
  <si>
    <t>Основное мероприятие - Предоставление социальных выплат на улучшение жилищных условий молодым семьям  из федерального бюджета</t>
  </si>
  <si>
    <t xml:space="preserve">Основное мероприятие  - Ремонт искусственных сооружений на автомобильных дорогах общего пользования местного значения в Иркутской области </t>
  </si>
  <si>
    <t>Основное мероприятие  - Софинансирование ремонта искусственных сооружений на автомобильных дорогах общего пользования местного значенияза счет средств местного бюджета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</si>
  <si>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областного бюджета</t>
  </si>
  <si>
    <t>Основное мероприятие  - Проведение специальной оценки условий труда в муниципальных учреждениях района</t>
  </si>
  <si>
    <t xml:space="preserve">Основное мероприятие  - Создание условий  для повышение энергоэффективности инженерной инфраструктуры муниципальной собственности Иркутской области  </t>
  </si>
  <si>
    <t>Создание условий  для повышение энергоэффективности инженерной инфраструктуры муниципальной собственности Иркутский области  за счет средств местного бюджета</t>
  </si>
  <si>
    <t>Основное мероприятие - Осуществление отдельных областных государственных полномочий в области противодействия коррупции</t>
  </si>
  <si>
    <t>Основное мероприятие  - Обеспечение режима секретности и защита государственной тайны в МО "Эхирит-Булагатский район"</t>
  </si>
  <si>
    <t>Основное мероприятие - Софинансирование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</si>
  <si>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Обеспечение проведения выборов и референдумов</t>
  </si>
  <si>
    <t xml:space="preserve">Обеспечение проведения выборов мэра муниципального образования </t>
  </si>
  <si>
    <t>Проведение выборов  в представительные органы муниципального образования</t>
  </si>
  <si>
    <t>Муниципальная программа "Медицинские кадры, профилактика социально-значимых заболеваний" в Эхирит-булагатском районе на 2019-2023 годы</t>
  </si>
  <si>
    <t>Основное мероприятие- Единовременные денежные выплаты (подъемные) медицинским работникам, переезжающим в сельские населенные пункты района</t>
  </si>
  <si>
    <t>Основное мероприятие - Организация и проведение мероприятий, соревнований среди различных возрастных групп населения МО "Эхирит-Булагатский район" под девизом "Мы за здоровый образ жизни!"</t>
  </si>
  <si>
    <t xml:space="preserve">Основное мероприятие - Мероприятия по созданию в общеобразовательных организациях, расположенных в сельской местности, условий для занятий физической культурой и спортом </t>
  </si>
  <si>
    <t>Основное мероприятие  - Обеспечение выплаты заработной платы и начислений на нее за счет субсидии из областного бюджета</t>
  </si>
  <si>
    <t>Основное мероприятие  - Обеспечение выплаты заработной платы и начислений на нее за счет средств местного бюджета</t>
  </si>
  <si>
    <t>Основное мероприятие - Софинансирование приобретения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 за счет средств местного бюджета</t>
  </si>
  <si>
    <t>Основное мероприятие - Реализация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</si>
  <si>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  - Софинансирование реализации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</si>
  <si>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мероприятие- Оплата стоимости замеров промышленных выбросов уголных котельных муниципальных учреждений</t>
  </si>
  <si>
    <t>Основное мероприятие -  Приобретение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</t>
  </si>
  <si>
    <t>основное мероприятие - Создание мест (площадок) накопления твердых коммунальных отходов</t>
  </si>
  <si>
    <t>основное мероприятие - Софинансирование создания мест (площадок) накопления твердых коммунальных отходов за счет средств местного бюджета</t>
  </si>
  <si>
    <t>Ассигнования  по муниципальным программам Эхирит-Булагатского района</t>
  </si>
  <si>
    <t>план на 2021 год</t>
  </si>
  <si>
    <t>план на 2022 год</t>
  </si>
  <si>
    <t>Муниципальная программа  "Повышение эффективности механизмов управления социально-экономическим развитием МО "Эхирит-Булагатский район" на 2020-2030 годы"</t>
  </si>
  <si>
    <t>подпрограмма  "Обеспечение деятельности мэра района и администрации мунципального образования "Эхирит-Булагатский район" на 2020-2030 годы"</t>
  </si>
  <si>
    <t>подпрограмма  "Материально-техническое обеспечение и освещение деятельности  администрации мунципального образования "Эхирит-Булагатский район" на 2020-2030 годы"</t>
  </si>
  <si>
    <t>подпрограмма  "Исполнение переданных государственных полномочий Иркутской области и Российской Федерации на 2020-2030 годы"</t>
  </si>
  <si>
    <t>подпрограмма  "Информационное сопровождение деятельности органов местного самоуправления муниципального образования "Эхирит-Булагатский район" на 2020-2030 гг"</t>
  </si>
  <si>
    <t>Основное мероприятие  - Проведение праздничных мероприятий к 75 летию Победы в Великой Отечественной войне</t>
  </si>
  <si>
    <t>подпрограмма  "Организация составления и исполнения районного бюджета и повышение эффективности бюджетных расходов в МО "Эхирит-Булагатский район" на 2020-2030 гг"</t>
  </si>
  <si>
    <t>подпрограмма  "Обеспечение деятельности КУМИ  администрации муниципального образования "Эхирит-Булагатский район" на 2020-2030 гг"</t>
  </si>
  <si>
    <t>Муниципальная программа  "Развитие физической культуры и спорта в муниципальном образовании  "Эхирит-Булагатский район" на 2020-2024 годы"</t>
  </si>
  <si>
    <t>Основное мероприятие - Мероприятия по капитальному ремонту объектов муниципальныой собственности в сфере физической культуры и спорта за счет средств областного бюджета</t>
  </si>
  <si>
    <t>основное мероприятие - Софинансирование мероприятий по капитальному ремонту объектов муниципальныой собственности в сфере физической культуры и спорта за счет средств местного бюджета</t>
  </si>
  <si>
    <t>Основное мероприятие -  Капитальные  вложения в объекты муниципальной собственности в сфере физической культуры и спорта за счет средств областного бюджета</t>
  </si>
  <si>
    <t>Основное мероприятие - Софинансирование  капитальных вложений в объекты муниципальной собственности в сфере физической культуры и спорта за счет средств местного бюджета</t>
  </si>
  <si>
    <t>Муниципальная программа  "Молодежная политика  в муниципальном образовании  "Эхирит-Булагатский район" на 2020-2024 годы"</t>
  </si>
  <si>
    <t>подпрограмма  "Молодежь Эхирит-Булагатского района на 2020-2024 годы</t>
  </si>
  <si>
    <t>подпрограмма  "Патриотическое воспитание граждан в МО "Эхирит-Булагатский район" на 2020-2024 годы"</t>
  </si>
  <si>
    <t>подпрограмма  "Профилактика наркомании и других социально-негативных явлений в  МО "Эхирит-Булагатский район" на 2020-2024 годы"</t>
  </si>
  <si>
    <t>подпрограмма  "Молодым семьям - доступное жилье  на 2020-2024 годы"</t>
  </si>
  <si>
    <t>Муниципальная программа  "Социальная поддержка населения в муниципальном образовании  "Эхирит-Булагатский район" на 2020-2024 годы"</t>
  </si>
  <si>
    <t>подпрограмма  "Обеспечение предоставления мер социальной поддержки в муниципальном образовании "Эхирит-Булагатский район"  на 2020-2024 годы"</t>
  </si>
  <si>
    <t>подпрограмма  "Старшее поколение в муниципальном образовании "Эхирит-Булагатский район"  на 2020-2024 годы"</t>
  </si>
  <si>
    <t>подпрограмма  "Доступная среда на 2020-2024 годы"</t>
  </si>
  <si>
    <t>Муниципальная программа  "Обеспечение реализации мер по решению вопросов гражданской обороны, защиты населения и территорий от чрезвычайных ситуаций природного  и техногенного характера, обеспечение пожарной безопасности, снижение рисков гибели людей на водных объектах на территории  муниципального образования  "Эхирит-Булагатский район" на 2020-2030 годы"</t>
  </si>
  <si>
    <t>Муниципальная программа  "Укрепление общественной безопасности и снижение уровня преступности в муниципальном образовании  "Эхирит-Булагатский район" на 2020-2024 годы"</t>
  </si>
  <si>
    <t>Подпрограмма "Профилактика правонарушений в муниципальном образовании "Эхирит-Булагатский район" на 2020-2024гг"</t>
  </si>
  <si>
    <t>Подпрограмма "Обеспечение антитеррористической безопасности, профилактика терроризма, экстремизма в муниципальном образовании "Эхирит-Булагатский район" на 2020-2024гг"</t>
  </si>
  <si>
    <t>Основное мероприятие  - Организация и проведение информационно-пропагандистских мероприятий, направленных на  профилактику терроризма и экстемизма</t>
  </si>
  <si>
    <t>Муниципальная программа  "Развитие основных направлений экономики муниципального образования  "Эхирит-Булагатский район" на 2020-2030 годы"</t>
  </si>
  <si>
    <t>подпрограмма  "Развитие малого и среднего предпринимательства в муниципальном образовании "Эхирит-Булагатский район"  на 2020-2030 годы"</t>
  </si>
  <si>
    <t>подпрограмма  "Улучшение условий и охрана труда в муниципальном образовании "Эхирит-Булагатский район" на 2020-2030 годы"</t>
  </si>
  <si>
    <t>Муниципальная программа  "Развитие образования муниципального образования  "Эхирит-Булагатский район" на 2020-2024 годы"</t>
  </si>
  <si>
    <t>подпрограмма  "Повышение доступности и качества дошкольного образования в МО "Эхирит-Булагатский район" на 2020-2024 гг"</t>
  </si>
  <si>
    <t xml:space="preserve">Основное мероприятие - Осуществление полномочий Иркутской области по обеспечению государственных гарантий реализации прав общедоступного и бесплатного дошкольного образования в муниципальных дошкольных образовательных организациях  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</si>
  <si>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</si>
  <si>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местного бюджета</t>
  </si>
  <si>
    <t>подпрограмма  "Повышение доступности и качества общего образования в МО "Эхирит-Булагатский район" на 2020-2024 гг"</t>
  </si>
  <si>
    <t>Основное мероприятие -Осуществление полномочий субъектов РФ по обеспечению государственных гарантий реализации прав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</si>
  <si>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>Основное мероприятие -  Приобретение средств обучения и воспитания(мебели для занятий в учебных классах) необходимых для оснащения мунципальных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</si>
  <si>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воспитания(мебели для занятий в учебных классах) необходимых для оснащения мунципальных общеобразовательных организаций за счет средств местного бюджета</t>
  </si>
  <si>
    <t>Основное мероприятие - Обеспечение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</si>
  <si>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Софинансирование обеспечения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</si>
  <si>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Обеспечение бесплатным питьевым молоком обучающихся 1-4 классов  в муниципальных общеобразовательных организациях</t>
  </si>
  <si>
    <t>Основное мероприятие - Софинансирование обеспечения бесплатным питьевым молоком обучающихся 1-4 классов  в муниципальных общеобразовательных организациях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</si>
  <si>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</si>
  <si>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 за счет средств местного бюджета</t>
  </si>
  <si>
    <t>Основное мероприятие  - Осуществление областных государственных полномочий по обеспечению бесплатным двухразовым питанием  детей инвалидов</t>
  </si>
  <si>
    <t>Основное мероприятие - Организация контроля за качеством школьного питания</t>
  </si>
  <si>
    <t>Основное мероприятие - Приобретение здания для МОУ Баянгазуйская НОШ</t>
  </si>
  <si>
    <t>Подпрограмма  "Повышение доступности и качества дополнительного образования в мунципальных учреждениях образования МО "Эхирит-Булагатский район" на 2020-2024 годы"</t>
  </si>
  <si>
    <t>Основное мероприятие- Проведение мероприятий в муниципальных учреждениях дополнительного образования</t>
  </si>
  <si>
    <t>Подпрограмма  "Организация  отдыха, оздоровления и занятости детей и подростков в  МО "Эхирит-Булагатский район" на 2020-2024 годы"</t>
  </si>
  <si>
    <t>Подпрограмма  "Обеспечение деятельности Управления образования администрации  МО "Эхирит-Булагатский район" на 2020-2024 годы"</t>
  </si>
  <si>
    <t>Основное мероприятие - Проведение мероприятий в сфере образования в МО "Эхирит-Булагатский район</t>
  </si>
  <si>
    <t>Муниципальная программа  "Развитие коммунального хозяйства муниципального образования "Эхирит-Булагатский район" на 2020-2024 годы"</t>
  </si>
  <si>
    <t>подпрограмма  "Модернизация объектов коммунальной инфрастуктуры Эхирит-Булагатского района на 2020-2024 годы"</t>
  </si>
  <si>
    <t>подпрограмма  "Содержание и ремонт муниципальных учреждений муниципального образования "Эхирит-Булагатский район" на 2020-2024 годы"</t>
  </si>
  <si>
    <t>подпрограмма  "Пожарная безопасность в муниципальных  учреждениях муниципального образования "Эхирит-Булагатский район" на 2015-2019 годы"</t>
  </si>
  <si>
    <t>подпрограмма  "Энергоресурсосбережение и повышение энергетической эффективности в муниципальных  учреждениях Эхирит-Булагатского района на 2020-2024 годы"</t>
  </si>
  <si>
    <t>подпрограмма  "Обеспечение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 на 2020-2024 годы"</t>
  </si>
  <si>
    <t>Муниципальная программа  "Повышение безопасности дорожного движения в муниципальном образовании "Эхирит-Булагатский район" на 2020-2024 годы"</t>
  </si>
  <si>
    <t>Муниципальная программа  "Охрана окружающей среды  муниципального образования  "Эхирит-Булагатский район" на 2020-2024 годы"</t>
  </si>
  <si>
    <t>Муниципальная программа  "Культура  муниципального образования  "Эхирит-Булагатский район" на 2020-2024 годы"</t>
  </si>
  <si>
    <t>подпрограмма  "Повышение доступности и качества мунципальных услуг в сфере культурного досуга населения МО "Эхирит-Булагатский район" на 2020-2024 гг"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</si>
  <si>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</si>
  <si>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 за счет средств местного бюджета</t>
  </si>
  <si>
    <t>подпрограмма  "Сохранение и развитие культуры МО "Эхирит-Булагатский район" на 2020-2024 годы"</t>
  </si>
  <si>
    <t>Условно утвержденные расходы</t>
  </si>
  <si>
    <t>Основное мероприятие - Реализация мероприятий по антитеррористической защищенности объектов, находящихся в муниципальной собственности</t>
  </si>
  <si>
    <t>Основное мероприятие  - Осуществление областных государственных полномочий по предоставлению дополнительной меры социальной поддержки семьям, имеющим детей, проживающим в населенных пунктах Иркутской области, пострадавших в результате чрезвычайной ситуации, возникшей в результате паводка, прошедшего в июне-июле 2019 года на территории Иркутской области</t>
  </si>
  <si>
    <t>Основное мероприятие - Предоставление социальных выплат на улучшение жилищных условий молодым семьям  из областного  бюджета</t>
  </si>
  <si>
    <t>основное мероприятие - Осуществление полномочий муниципального района в области обращения с твердыми коммунальными отходами</t>
  </si>
  <si>
    <t>Основное мероприятие  - Иные межбюджетные трансферты на восстановление мемориальных сооружений и объектов, увековечивающих память погибших при защите Отечества</t>
  </si>
  <si>
    <t>Основное мероприятие  Организация и проведение мероприятий по профилактике социально-значимых заболеваний, информирование населения Эхирит-Булагатского района  в средствах массовой информации о профилактике социально-значимых заболеваний</t>
  </si>
  <si>
    <t>Основное мероприятие - Материально-техническое оснащение муниципальных учреждений дополнительного образования</t>
  </si>
  <si>
    <t>Основное мероприятие -Ежемесячное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</si>
  <si>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Основное мероприятие -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</si>
  <si>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Софинансирование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</si>
  <si>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Обеспечение функционирования модели персонифицированного финансирования дополнительного образования детей</t>
  </si>
  <si>
    <t xml:space="preserve">Основное мероприятие - Проведение Всероссийской переписи населения </t>
  </si>
  <si>
    <t>Основное мероприятие - Реализация перечня народных инициатив за счет средств областного бюджета</t>
  </si>
  <si>
    <t>Основное мероприятие - Реализация перечня народных инициатив  за счет средств местного бюджета</t>
  </si>
  <si>
    <t>Основное мероприятие - Реализация перечня народных инициатив  за счет средств областного бюджета</t>
  </si>
  <si>
    <t>Основное мероприятие - Развитие  ЕДДС, установка системы оповещения населения</t>
  </si>
  <si>
    <t>основное мероприятие - Лицензирование участка недр местного значения с целью добычи технологических вод муниципальными учрежденями</t>
  </si>
  <si>
    <t>Основное мероприятие -  Приобретение средств обучения и воспитания, необходимых для оснащения учебных кабинетов муниципальных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</si>
  <si>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воспитания, необходимых для оснащения учебных кабинетов мунципальных общеобразовательных организаций за счет средств местного бюджета</t>
  </si>
  <si>
    <t xml:space="preserve">Основное мероприятие - Мероприятия по модернизации библиотек в части комплектования книжных фондов библиотек муниципальных образований </t>
  </si>
  <si>
    <t>Основное мероприятие - Мероприятия по модернизации библиотек в части комплектования книжных фондов библиотек муниципальных образований за счет местного бюджета</t>
  </si>
  <si>
    <t>Основное мероприятие -  Приобретение средств обучения и воспитания, необходимых для оснащения муниципальных общеобразовательных организаций в Иркутской области в целях создания в них условий для развития агробизнес-образования</t>
  </si>
  <si>
    <t>Основное мероприятие -  Софинансирование приобретение средств обучения и воспитания, необходимых для оснащения муниципальных общеобразовательных организаций в Иркутской области в целях создания в них условий для развития агробизнес-образования</t>
  </si>
  <si>
    <t>исполнение на
01.12.2021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</si>
</sst>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_р_._-;_-@_-"/>
    <numFmt numFmtId="166" formatCode="0.000"/>
    <numFmt numFmtId="167" formatCode="_-* #,##0.0_р_._-;\-* #,##0.0_р_._-;_-* &quot;-&quot;?_р_._-;_-@_-"/>
    <numFmt numFmtId="168" formatCode="_-* #,##0.00_р_._-;\-* #,##0.00_р_._-;_-* &quot;-&quot;_р_._-;_-@_-"/>
    <numFmt numFmtId="169" formatCode="0.000%"/>
    <numFmt numFmtId="170" formatCode="0.0%"/>
    <numFmt numFmtId="171" formatCode="_-* #,##0.000_р_._-;\-* #,##0.000_р_._-;_-* &quot;-&quot;_р_._-;_-@_-"/>
    <numFmt numFmtId="172" formatCode="#,##0.00&quot;р.&quot;"/>
    <numFmt numFmtId="173" formatCode="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0" fontId="5" fillId="10" borderId="10" xfId="0" applyFont="1" applyFill="1" applyBorder="1" applyAlignment="1">
      <alignment wrapText="1"/>
    </xf>
    <xf numFmtId="4" fontId="0" fillId="10" borderId="10" xfId="0" applyNumberFormat="1" applyFill="1" applyBorder="1" applyAlignment="1">
      <alignment/>
    </xf>
    <xf numFmtId="0" fontId="6" fillId="0" borderId="10" xfId="33" applyNumberFormat="1" applyFont="1" applyFill="1" applyBorder="1" applyAlignment="1">
      <alignment horizontal="left" vertical="top" wrapText="1" readingOrder="1"/>
      <protection/>
    </xf>
    <xf numFmtId="4" fontId="0" fillId="0" borderId="10" xfId="0" applyNumberFormat="1" applyBorder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6" fillId="34" borderId="10" xfId="33" applyNumberFormat="1" applyFont="1" applyFill="1" applyBorder="1" applyAlignment="1">
      <alignment horizontal="left" vertical="top" wrapText="1" readingOrder="1"/>
      <protection/>
    </xf>
    <xf numFmtId="0" fontId="5" fillId="1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vertical="top" wrapText="1" readingOrder="1"/>
      <protection/>
    </xf>
    <xf numFmtId="0" fontId="7" fillId="0" borderId="10" xfId="0" applyFont="1" applyFill="1" applyBorder="1" applyAlignment="1">
      <alignment horizontal="left" vertical="center" wrapText="1"/>
    </xf>
    <xf numFmtId="10" fontId="6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9" fillId="10" borderId="10" xfId="33" applyNumberFormat="1" applyFont="1" applyFill="1" applyBorder="1" applyAlignment="1">
      <alignment horizontal="left" vertical="top" wrapText="1" readingOrder="1"/>
      <protection/>
    </xf>
    <xf numFmtId="0" fontId="9" fillId="10" borderId="10" xfId="33" applyNumberFormat="1" applyFont="1" applyFill="1" applyBorder="1" applyAlignment="1">
      <alignment horizontal="left" vertical="top" wrapText="1"/>
      <protection/>
    </xf>
    <xf numFmtId="0" fontId="6" fillId="0" borderId="10" xfId="33" applyNumberFormat="1" applyFont="1" applyFill="1" applyBorder="1" applyAlignment="1">
      <alignment horizontal="left" vertical="top" wrapText="1"/>
      <protection/>
    </xf>
    <xf numFmtId="0" fontId="7" fillId="35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wrapText="1" readingOrder="1"/>
      <protection/>
    </xf>
    <xf numFmtId="0" fontId="5" fillId="10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4" fontId="0" fillId="34" borderId="10" xfId="0" applyNumberForma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7" fillId="35" borderId="10" xfId="0" applyFont="1" applyFill="1" applyBorder="1" applyAlignment="1">
      <alignment horizontal="left" wrapText="1"/>
    </xf>
    <xf numFmtId="0" fontId="8" fillId="0" borderId="10" xfId="33" applyNumberFormat="1" applyFont="1" applyFill="1" applyBorder="1" applyAlignment="1">
      <alignment horizontal="left" vertical="top" wrapText="1" readingOrder="1"/>
      <protection/>
    </xf>
    <xf numFmtId="0" fontId="12" fillId="10" borderId="10" xfId="0" applyFont="1" applyFill="1" applyBorder="1" applyAlignment="1">
      <alignment wrapText="1"/>
    </xf>
    <xf numFmtId="49" fontId="8" fillId="35" borderId="10" xfId="0" applyNumberFormat="1" applyFont="1" applyFill="1" applyBorder="1" applyAlignment="1">
      <alignment horizontal="left" vertical="top" wrapText="1"/>
    </xf>
    <xf numFmtId="10" fontId="6" fillId="34" borderId="10" xfId="0" applyNumberFormat="1" applyFont="1" applyFill="1" applyBorder="1" applyAlignment="1">
      <alignment horizontal="left" vertical="top" wrapText="1"/>
    </xf>
    <xf numFmtId="0" fontId="8" fillId="0" borderId="10" xfId="33" applyNumberFormat="1" applyFont="1" applyFill="1" applyBorder="1" applyAlignment="1">
      <alignment horizontal="left" vertical="top" wrapText="1"/>
      <protection/>
    </xf>
    <xf numFmtId="0" fontId="11" fillId="0" borderId="11" xfId="0" applyFont="1" applyFill="1" applyBorder="1" applyAlignment="1">
      <alignment wrapText="1"/>
    </xf>
    <xf numFmtId="10" fontId="8" fillId="0" borderId="10" xfId="0" applyNumberFormat="1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%202020%20&#1075;&#1086;&#1076;&#1072;\&#1086;&#1090;&#1095;&#1077;&#1090;&#1099;%202020%20&#1075;&#1086;&#1076;\&#1086;&#1090;&#1095;&#1077;&#1090;%20&#1085;&#1072;%2001.03.2020.%20&#1044;&#1059;&#1052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9 админ.источн"/>
      <sheetName val="прил 6 цели, зад.2021-22"/>
      <sheetName val="прил 5 цели.задачи 2020 г"/>
      <sheetName val="прил 8 РзПрз 2021-2022"/>
      <sheetName val="прил 7  РзПрз 2020"/>
      <sheetName val="прил 10вед стр. на 2021-2022"/>
      <sheetName val="прил 9 вед.стр.2020"/>
      <sheetName val="анализ 2020"/>
      <sheetName val="мероприят.2017"/>
      <sheetName val="Лист1"/>
      <sheetName val="роспись 2020"/>
      <sheetName val="уведомл.2020"/>
      <sheetName val="уведомл.МО дотация"/>
      <sheetName val="увед.МО МБТ"/>
      <sheetName val="ф.387-М"/>
      <sheetName val="программы"/>
      <sheetName val="роспись 2021-2022"/>
      <sheetName val="2021-2022 ассигн"/>
      <sheetName val="2021-2022 лимиты"/>
      <sheetName val="Лист2"/>
      <sheetName val="Лист3"/>
    </sheetNames>
    <sheetDataSet>
      <sheetData sheetId="7">
        <row r="18">
          <cell r="J18">
            <v>1962600</v>
          </cell>
          <cell r="K18">
            <v>1962600</v>
          </cell>
        </row>
        <row r="26">
          <cell r="J26">
            <v>31099012</v>
          </cell>
          <cell r="K26">
            <v>30688872</v>
          </cell>
        </row>
        <row r="74">
          <cell r="ER74">
            <v>0</v>
          </cell>
          <cell r="ES74">
            <v>0</v>
          </cell>
        </row>
        <row r="82">
          <cell r="J82">
            <v>19000</v>
          </cell>
          <cell r="K82">
            <v>19000</v>
          </cell>
        </row>
        <row r="104">
          <cell r="J104">
            <v>163300</v>
          </cell>
          <cell r="K104">
            <v>163300</v>
          </cell>
        </row>
        <row r="128">
          <cell r="J128">
            <v>780060</v>
          </cell>
          <cell r="K128">
            <v>780060</v>
          </cell>
        </row>
        <row r="167">
          <cell r="J167">
            <v>28300</v>
          </cell>
          <cell r="K167">
            <v>28300</v>
          </cell>
        </row>
        <row r="193">
          <cell r="J193">
            <v>654900</v>
          </cell>
          <cell r="K193">
            <v>654900</v>
          </cell>
        </row>
        <row r="218">
          <cell r="J218">
            <v>585300</v>
          </cell>
          <cell r="K218">
            <v>585300</v>
          </cell>
        </row>
        <row r="273">
          <cell r="J273">
            <v>7900</v>
          </cell>
          <cell r="K273">
            <v>45500</v>
          </cell>
        </row>
        <row r="296">
          <cell r="J296">
            <v>1319300</v>
          </cell>
          <cell r="K296">
            <v>1319300</v>
          </cell>
        </row>
        <row r="321">
          <cell r="J321">
            <v>700</v>
          </cell>
          <cell r="K321">
            <v>700</v>
          </cell>
        </row>
        <row r="361">
          <cell r="J361">
            <v>2297932</v>
          </cell>
          <cell r="K361">
            <v>2883578</v>
          </cell>
        </row>
        <row r="384">
          <cell r="J384">
            <v>1298585</v>
          </cell>
          <cell r="K384">
            <v>1240285</v>
          </cell>
        </row>
        <row r="429">
          <cell r="J429">
            <v>111290</v>
          </cell>
          <cell r="K429">
            <v>111290</v>
          </cell>
        </row>
        <row r="452">
          <cell r="J452">
            <v>85440</v>
          </cell>
          <cell r="K452">
            <v>67140</v>
          </cell>
        </row>
        <row r="475">
          <cell r="J475">
            <v>243325</v>
          </cell>
          <cell r="K475">
            <v>43325</v>
          </cell>
        </row>
        <row r="515">
          <cell r="J515">
            <v>0</v>
          </cell>
        </row>
        <row r="542">
          <cell r="J542">
            <v>4771627</v>
          </cell>
          <cell r="K542">
            <v>4771627</v>
          </cell>
        </row>
        <row r="549">
          <cell r="J549">
            <v>168000</v>
          </cell>
          <cell r="K549">
            <v>168000</v>
          </cell>
        </row>
        <row r="563">
          <cell r="ER563">
            <v>0</v>
          </cell>
          <cell r="ES563">
            <v>0</v>
          </cell>
        </row>
        <row r="588">
          <cell r="J588">
            <v>0</v>
          </cell>
          <cell r="K588">
            <v>0</v>
          </cell>
          <cell r="ER588">
            <v>0</v>
          </cell>
          <cell r="ES588">
            <v>0</v>
          </cell>
        </row>
        <row r="629">
          <cell r="J629">
            <v>60000</v>
          </cell>
          <cell r="K629">
            <v>60000</v>
          </cell>
        </row>
        <row r="635">
          <cell r="J635">
            <v>348750</v>
          </cell>
          <cell r="K635">
            <v>202571</v>
          </cell>
        </row>
        <row r="675">
          <cell r="J675">
            <v>3327274</v>
          </cell>
          <cell r="K675">
            <v>3327274</v>
          </cell>
        </row>
        <row r="735">
          <cell r="J735">
            <v>0</v>
          </cell>
          <cell r="K735">
            <v>0</v>
          </cell>
        </row>
        <row r="757">
          <cell r="J757">
            <v>0</v>
          </cell>
          <cell r="K757">
            <v>0</v>
          </cell>
        </row>
        <row r="779">
          <cell r="J779">
            <v>120000</v>
          </cell>
          <cell r="K779">
            <v>120000</v>
          </cell>
        </row>
        <row r="792">
          <cell r="J792">
            <v>317578</v>
          </cell>
          <cell r="K792">
            <v>117578</v>
          </cell>
        </row>
        <row r="862">
          <cell r="J862">
            <v>327000</v>
          </cell>
          <cell r="K862">
            <v>277000</v>
          </cell>
        </row>
        <row r="889">
          <cell r="J889">
            <v>76800</v>
          </cell>
          <cell r="K889">
            <v>76800</v>
          </cell>
        </row>
        <row r="905">
          <cell r="ER905">
            <v>0</v>
          </cell>
          <cell r="ES905">
            <v>0</v>
          </cell>
        </row>
        <row r="929">
          <cell r="J929">
            <v>12654</v>
          </cell>
          <cell r="K929">
            <v>12654</v>
          </cell>
        </row>
        <row r="944">
          <cell r="J944">
            <v>0</v>
          </cell>
          <cell r="K944">
            <v>0</v>
          </cell>
        </row>
        <row r="960">
          <cell r="J960">
            <v>300000</v>
          </cell>
          <cell r="K960">
            <v>300000</v>
          </cell>
        </row>
        <row r="967">
          <cell r="J967">
            <v>35000</v>
          </cell>
          <cell r="K967">
            <v>35000</v>
          </cell>
        </row>
        <row r="989">
          <cell r="ER989">
            <v>0</v>
          </cell>
          <cell r="ES989">
            <v>0</v>
          </cell>
        </row>
        <row r="994">
          <cell r="ER994">
            <v>0</v>
          </cell>
          <cell r="ES994">
            <v>0</v>
          </cell>
        </row>
        <row r="1003">
          <cell r="J1003">
            <v>9640776</v>
          </cell>
          <cell r="K1003">
            <v>9558292</v>
          </cell>
        </row>
        <row r="1037">
          <cell r="ER1037">
            <v>0</v>
          </cell>
          <cell r="ES1037">
            <v>0</v>
          </cell>
        </row>
        <row r="1055">
          <cell r="J1055">
            <v>96844200</v>
          </cell>
          <cell r="K1055">
            <v>93970800</v>
          </cell>
        </row>
        <row r="1079">
          <cell r="ER1079">
            <v>0</v>
          </cell>
          <cell r="ES1079">
            <v>0</v>
          </cell>
        </row>
        <row r="1109">
          <cell r="J1109">
            <v>654900</v>
          </cell>
          <cell r="K1109">
            <v>654900</v>
          </cell>
        </row>
        <row r="1165">
          <cell r="J1165">
            <v>19322</v>
          </cell>
          <cell r="K1165">
            <v>18031</v>
          </cell>
        </row>
        <row r="1182">
          <cell r="J1182">
            <v>0</v>
          </cell>
          <cell r="K1182">
            <v>0</v>
          </cell>
        </row>
        <row r="1238">
          <cell r="J1238">
            <v>15047287</v>
          </cell>
          <cell r="K1238">
            <v>13487883</v>
          </cell>
        </row>
        <row r="1239">
          <cell r="ER1239">
            <v>0</v>
          </cell>
          <cell r="ES1239">
            <v>0</v>
          </cell>
        </row>
        <row r="1246">
          <cell r="J1246">
            <v>473835</v>
          </cell>
          <cell r="K1246">
            <v>405835</v>
          </cell>
        </row>
        <row r="1253">
          <cell r="J1253">
            <v>184790900</v>
          </cell>
          <cell r="K1253">
            <v>184790900</v>
          </cell>
        </row>
        <row r="1260">
          <cell r="ER1260">
            <v>0</v>
          </cell>
          <cell r="ES1260">
            <v>0</v>
          </cell>
        </row>
        <row r="1267">
          <cell r="ER1267">
            <v>0</v>
          </cell>
          <cell r="ES1267">
            <v>0</v>
          </cell>
        </row>
        <row r="1275">
          <cell r="J1275">
            <v>33573358</v>
          </cell>
          <cell r="K1275">
            <v>33736622</v>
          </cell>
        </row>
        <row r="1289">
          <cell r="J1289">
            <v>556871300</v>
          </cell>
          <cell r="K1289">
            <v>556871300</v>
          </cell>
        </row>
        <row r="1296">
          <cell r="H1296">
            <v>0</v>
          </cell>
          <cell r="J1296">
            <v>2114900</v>
          </cell>
          <cell r="K1296">
            <v>4248800</v>
          </cell>
          <cell r="ES1296">
            <v>0</v>
          </cell>
        </row>
        <row r="1303">
          <cell r="J1303">
            <v>200000</v>
          </cell>
          <cell r="K1303">
            <v>400000</v>
          </cell>
          <cell r="ER1303">
            <v>0</v>
          </cell>
          <cell r="ES1303">
            <v>0</v>
          </cell>
        </row>
        <row r="1310">
          <cell r="J1310">
            <v>405835</v>
          </cell>
          <cell r="K1310">
            <v>405835</v>
          </cell>
        </row>
        <row r="1317">
          <cell r="ER1317">
            <v>0</v>
          </cell>
          <cell r="ES1317">
            <v>0</v>
          </cell>
        </row>
        <row r="1324">
          <cell r="J1324">
            <v>128000</v>
          </cell>
          <cell r="K1324">
            <v>50000</v>
          </cell>
        </row>
        <row r="1331">
          <cell r="H1331">
            <v>0</v>
          </cell>
          <cell r="J1331">
            <v>835400</v>
          </cell>
          <cell r="K1331">
            <v>315400</v>
          </cell>
          <cell r="ES1331">
            <v>0</v>
          </cell>
        </row>
        <row r="1338">
          <cell r="H1338">
            <v>0</v>
          </cell>
          <cell r="J1338">
            <v>53400</v>
          </cell>
          <cell r="K1338">
            <v>20200</v>
          </cell>
          <cell r="ES1338">
            <v>0</v>
          </cell>
        </row>
        <row r="1345">
          <cell r="J1345">
            <v>1662200</v>
          </cell>
          <cell r="K1345">
            <v>1612000</v>
          </cell>
        </row>
        <row r="1353">
          <cell r="J1353">
            <v>106210</v>
          </cell>
          <cell r="K1353">
            <v>103000</v>
          </cell>
        </row>
        <row r="1360">
          <cell r="J1360">
            <v>0</v>
          </cell>
          <cell r="K1360">
            <v>1090800</v>
          </cell>
        </row>
        <row r="1367">
          <cell r="J1367">
            <v>0</v>
          </cell>
          <cell r="K1367">
            <v>71000</v>
          </cell>
        </row>
        <row r="1374">
          <cell r="J1374">
            <v>226080</v>
          </cell>
          <cell r="K1374">
            <v>226080</v>
          </cell>
        </row>
        <row r="1381">
          <cell r="ES1381">
            <v>0</v>
          </cell>
        </row>
        <row r="1388">
          <cell r="ES1388">
            <v>0</v>
          </cell>
        </row>
        <row r="1395">
          <cell r="J1395">
            <v>2997500</v>
          </cell>
          <cell r="K1395">
            <v>2997500</v>
          </cell>
        </row>
        <row r="1402">
          <cell r="J1402">
            <v>191400</v>
          </cell>
          <cell r="K1402">
            <v>191400</v>
          </cell>
        </row>
        <row r="1409">
          <cell r="J1409">
            <v>0</v>
          </cell>
          <cell r="K1409">
            <v>0</v>
          </cell>
        </row>
        <row r="1416">
          <cell r="J1416">
            <v>0</v>
          </cell>
          <cell r="K1416">
            <v>0</v>
          </cell>
        </row>
        <row r="1423">
          <cell r="J1423">
            <v>0</v>
          </cell>
          <cell r="K1423">
            <v>0</v>
          </cell>
        </row>
        <row r="1430">
          <cell r="J1430">
            <v>0</v>
          </cell>
          <cell r="K1430">
            <v>0</v>
          </cell>
        </row>
        <row r="1437">
          <cell r="J1437">
            <v>0</v>
          </cell>
          <cell r="K1437">
            <v>0</v>
          </cell>
        </row>
        <row r="1468">
          <cell r="J1468">
            <v>22253889</v>
          </cell>
          <cell r="K1468">
            <v>17702545</v>
          </cell>
        </row>
        <row r="1475">
          <cell r="ER1475">
            <v>0</v>
          </cell>
          <cell r="ES1475">
            <v>0</v>
          </cell>
        </row>
        <row r="1482">
          <cell r="ER1482">
            <v>0</v>
          </cell>
          <cell r="ES1482">
            <v>0</v>
          </cell>
        </row>
        <row r="1489">
          <cell r="ER1489">
            <v>0</v>
          </cell>
          <cell r="ES1489">
            <v>0</v>
          </cell>
        </row>
        <row r="1496">
          <cell r="J1496">
            <v>316528</v>
          </cell>
          <cell r="K1496">
            <v>0</v>
          </cell>
        </row>
        <row r="1532">
          <cell r="J1532">
            <v>3891800</v>
          </cell>
          <cell r="K1532">
            <v>3891800</v>
          </cell>
        </row>
        <row r="1544">
          <cell r="J1544">
            <v>250000</v>
          </cell>
          <cell r="K1544">
            <v>250000</v>
          </cell>
        </row>
        <row r="1551">
          <cell r="J1551">
            <v>0</v>
          </cell>
          <cell r="K1551">
            <v>0</v>
          </cell>
        </row>
        <row r="1558">
          <cell r="J1558">
            <v>224828</v>
          </cell>
          <cell r="K1558">
            <v>80000</v>
          </cell>
        </row>
        <row r="1582">
          <cell r="J1582">
            <v>14985640</v>
          </cell>
          <cell r="K1582">
            <v>11398597</v>
          </cell>
        </row>
        <row r="1638">
          <cell r="J1638">
            <v>10000</v>
          </cell>
          <cell r="K1638">
            <v>10000</v>
          </cell>
        </row>
        <row r="1657">
          <cell r="J1657">
            <v>160100</v>
          </cell>
          <cell r="K1657">
            <v>140000</v>
          </cell>
        </row>
        <row r="1683">
          <cell r="J1683">
            <v>0</v>
          </cell>
          <cell r="K1683">
            <v>0</v>
          </cell>
        </row>
        <row r="1689">
          <cell r="J1689">
            <v>0</v>
          </cell>
          <cell r="K1689">
            <v>0</v>
          </cell>
        </row>
        <row r="1695">
          <cell r="J1695">
            <v>0</v>
          </cell>
          <cell r="K1695">
            <v>0</v>
          </cell>
        </row>
        <row r="1775">
          <cell r="J1775">
            <v>576000</v>
          </cell>
          <cell r="K1775">
            <v>564000</v>
          </cell>
        </row>
        <row r="1836">
          <cell r="J1836">
            <v>0</v>
          </cell>
          <cell r="K1836">
            <v>0</v>
          </cell>
        </row>
        <row r="1877">
          <cell r="J1877">
            <v>30600</v>
          </cell>
          <cell r="K1877">
            <v>26000</v>
          </cell>
        </row>
        <row r="1930">
          <cell r="J1930">
            <v>4981500</v>
          </cell>
          <cell r="K1930">
            <v>4623100</v>
          </cell>
        </row>
        <row r="1947">
          <cell r="J1947">
            <v>456352</v>
          </cell>
          <cell r="K1947">
            <v>324910</v>
          </cell>
        </row>
        <row r="1975">
          <cell r="J1975">
            <v>41666500</v>
          </cell>
          <cell r="K1975">
            <v>41666500</v>
          </cell>
        </row>
        <row r="2047">
          <cell r="J2047">
            <v>50000</v>
          </cell>
          <cell r="K2047">
            <v>37500</v>
          </cell>
        </row>
        <row r="2054">
          <cell r="J2054">
            <v>214720</v>
          </cell>
          <cell r="K2054">
            <v>189610</v>
          </cell>
        </row>
        <row r="2069">
          <cell r="J2069">
            <v>86822</v>
          </cell>
          <cell r="K2069">
            <v>86822</v>
          </cell>
        </row>
        <row r="2088">
          <cell r="ER2088">
            <v>0</v>
          </cell>
          <cell r="ES2088">
            <v>0</v>
          </cell>
        </row>
        <row r="2107">
          <cell r="ER2107">
            <v>0</v>
          </cell>
          <cell r="ES2107">
            <v>0</v>
          </cell>
        </row>
        <row r="2126">
          <cell r="ES2126">
            <v>0</v>
          </cell>
        </row>
        <row r="2154">
          <cell r="J2154">
            <v>50000</v>
          </cell>
          <cell r="K2154">
            <v>50000</v>
          </cell>
        </row>
        <row r="2165">
          <cell r="ER2165">
            <v>0</v>
          </cell>
          <cell r="ES2165">
            <v>0</v>
          </cell>
        </row>
        <row r="2177">
          <cell r="J2177">
            <v>0</v>
          </cell>
          <cell r="K2177">
            <v>0</v>
          </cell>
        </row>
        <row r="2227">
          <cell r="J2227">
            <v>11565484</v>
          </cell>
          <cell r="K2227">
            <v>11565484</v>
          </cell>
        </row>
        <row r="2294">
          <cell r="J2294">
            <v>1565300</v>
          </cell>
          <cell r="K2294">
            <v>1565300</v>
          </cell>
        </row>
        <row r="2308">
          <cell r="J2308">
            <v>0</v>
          </cell>
          <cell r="K2308">
            <v>0</v>
          </cell>
        </row>
        <row r="2322">
          <cell r="J2322">
            <v>0</v>
          </cell>
          <cell r="K2322">
            <v>0</v>
          </cell>
        </row>
        <row r="2343">
          <cell r="J2343">
            <v>0</v>
          </cell>
          <cell r="K2343">
            <v>0</v>
          </cell>
        </row>
        <row r="2391">
          <cell r="J2391">
            <v>0</v>
          </cell>
          <cell r="K2391">
            <v>0</v>
          </cell>
        </row>
        <row r="2413">
          <cell r="J2413">
            <v>0</v>
          </cell>
          <cell r="K2413">
            <v>0</v>
          </cell>
        </row>
        <row r="2433">
          <cell r="J2433">
            <v>0</v>
          </cell>
          <cell r="K2433">
            <v>0</v>
          </cell>
        </row>
        <row r="2491">
          <cell r="J2491">
            <v>926000</v>
          </cell>
          <cell r="K2491">
            <v>366000</v>
          </cell>
        </row>
        <row r="2521">
          <cell r="J2521">
            <v>0</v>
          </cell>
          <cell r="K2521">
            <v>0</v>
          </cell>
        </row>
        <row r="2535">
          <cell r="J2535">
            <v>4000000</v>
          </cell>
          <cell r="K2535">
            <v>3299260</v>
          </cell>
        </row>
        <row r="2591">
          <cell r="J2591">
            <v>6428114</v>
          </cell>
          <cell r="K2591">
            <v>4766674</v>
          </cell>
        </row>
        <row r="2647">
          <cell r="J2647">
            <v>3666684</v>
          </cell>
          <cell r="K2647">
            <v>2652189</v>
          </cell>
        </row>
        <row r="2657">
          <cell r="ER2657">
            <v>0</v>
          </cell>
          <cell r="ES2657">
            <v>0</v>
          </cell>
        </row>
        <row r="2662">
          <cell r="J2662">
            <v>0</v>
          </cell>
          <cell r="K2662">
            <v>0</v>
          </cell>
        </row>
        <row r="2663">
          <cell r="ER2663">
            <v>0</v>
          </cell>
          <cell r="ES2663">
            <v>0</v>
          </cell>
        </row>
        <row r="2667">
          <cell r="J2667">
            <v>302400</v>
          </cell>
          <cell r="K2667">
            <v>317000</v>
          </cell>
        </row>
        <row r="2686">
          <cell r="H2686">
            <v>0</v>
          </cell>
          <cell r="I2686">
            <v>0</v>
          </cell>
        </row>
        <row r="2707">
          <cell r="J2707">
            <v>0</v>
          </cell>
          <cell r="K2707">
            <v>0</v>
          </cell>
        </row>
        <row r="2723">
          <cell r="I2723">
            <v>0</v>
          </cell>
          <cell r="J2723">
            <v>0</v>
          </cell>
        </row>
        <row r="2756">
          <cell r="J2756">
            <v>482400</v>
          </cell>
          <cell r="K2756">
            <v>482400</v>
          </cell>
        </row>
        <row r="2773">
          <cell r="J2773">
            <v>120939</v>
          </cell>
          <cell r="K2773">
            <v>120939</v>
          </cell>
        </row>
        <row r="2789">
          <cell r="J2789">
            <v>53930</v>
          </cell>
          <cell r="K2789">
            <v>53930</v>
          </cell>
        </row>
        <row r="2805">
          <cell r="ER2805">
            <v>0</v>
          </cell>
          <cell r="ES2805">
            <v>0</v>
          </cell>
        </row>
        <row r="2830">
          <cell r="ER2830">
            <v>0</v>
          </cell>
          <cell r="ES2830">
            <v>0</v>
          </cell>
        </row>
        <row r="2852">
          <cell r="J2852">
            <v>95951400</v>
          </cell>
          <cell r="K2852">
            <v>646838500</v>
          </cell>
        </row>
        <row r="2880">
          <cell r="J2880">
            <v>6125200</v>
          </cell>
          <cell r="K2880">
            <v>41291900</v>
          </cell>
        </row>
        <row r="2944">
          <cell r="J2944">
            <v>4166610</v>
          </cell>
          <cell r="K2944">
            <v>0</v>
          </cell>
        </row>
        <row r="2958">
          <cell r="J2958">
            <v>0</v>
          </cell>
          <cell r="K2958">
            <v>0</v>
          </cell>
        </row>
        <row r="2998">
          <cell r="J2998">
            <v>3253893</v>
          </cell>
          <cell r="K2998">
            <v>2406025</v>
          </cell>
        </row>
        <row r="3050">
          <cell r="J3050">
            <v>2507590</v>
          </cell>
          <cell r="K3050">
            <v>1653359</v>
          </cell>
        </row>
        <row r="3106">
          <cell r="J3106">
            <v>6224622</v>
          </cell>
          <cell r="K3106">
            <v>3936616</v>
          </cell>
        </row>
        <row r="3161">
          <cell r="J3161">
            <v>1180000</v>
          </cell>
          <cell r="K3161">
            <v>1180000</v>
          </cell>
        </row>
        <row r="3178">
          <cell r="ER3178">
            <v>0</v>
          </cell>
          <cell r="ES3178">
            <v>0</v>
          </cell>
        </row>
        <row r="3189">
          <cell r="ER3189">
            <v>0</v>
          </cell>
          <cell r="ES3189">
            <v>0</v>
          </cell>
        </row>
        <row r="3227">
          <cell r="H3227">
            <v>0</v>
          </cell>
          <cell r="J3227">
            <v>122822300</v>
          </cell>
          <cell r="K3227">
            <v>0</v>
          </cell>
        </row>
        <row r="3233">
          <cell r="H3233">
            <v>0</v>
          </cell>
          <cell r="J3233">
            <v>7836100</v>
          </cell>
          <cell r="K3233">
            <v>0</v>
          </cell>
        </row>
        <row r="3330">
          <cell r="ER3330">
            <v>0</v>
          </cell>
          <cell r="ES3330">
            <v>0</v>
          </cell>
        </row>
        <row r="3341">
          <cell r="J3341">
            <v>16627352</v>
          </cell>
          <cell r="K3341">
            <v>16627352</v>
          </cell>
        </row>
        <row r="3355">
          <cell r="ER3355">
            <v>0</v>
          </cell>
          <cell r="ES3355">
            <v>0</v>
          </cell>
        </row>
        <row r="3362">
          <cell r="ER3362">
            <v>0</v>
          </cell>
          <cell r="ES3362">
            <v>0</v>
          </cell>
        </row>
        <row r="3369">
          <cell r="J3369">
            <v>156000</v>
          </cell>
          <cell r="K3369">
            <v>156000</v>
          </cell>
        </row>
        <row r="3376">
          <cell r="J3376">
            <v>33600</v>
          </cell>
          <cell r="K3376">
            <v>33600</v>
          </cell>
        </row>
        <row r="3411">
          <cell r="J3411">
            <v>2820000</v>
          </cell>
          <cell r="K3411">
            <v>0</v>
          </cell>
        </row>
        <row r="3418">
          <cell r="J3418">
            <v>180000</v>
          </cell>
          <cell r="K3418">
            <v>0</v>
          </cell>
        </row>
        <row r="3427">
          <cell r="J3427">
            <v>8189391</v>
          </cell>
          <cell r="K3427">
            <v>5888445</v>
          </cell>
        </row>
        <row r="3484">
          <cell r="J3484">
            <v>0</v>
          </cell>
          <cell r="K3484">
            <v>0</v>
          </cell>
        </row>
        <row r="3523">
          <cell r="J3523">
            <v>12000</v>
          </cell>
          <cell r="K3523">
            <v>12000</v>
          </cell>
        </row>
        <row r="3565">
          <cell r="J3565">
            <v>0</v>
          </cell>
          <cell r="K3565">
            <v>0</v>
          </cell>
        </row>
        <row r="3580">
          <cell r="K3580">
            <v>0</v>
          </cell>
          <cell r="L3580">
            <v>0</v>
          </cell>
        </row>
        <row r="3595">
          <cell r="J3595">
            <v>0</v>
          </cell>
          <cell r="K3595">
            <v>0</v>
          </cell>
        </row>
        <row r="3604">
          <cell r="J3604">
            <v>0</v>
          </cell>
          <cell r="K3604">
            <v>0</v>
          </cell>
        </row>
        <row r="3615">
          <cell r="J3615">
            <v>13500</v>
          </cell>
          <cell r="K3615">
            <v>13500</v>
          </cell>
        </row>
        <row r="3641">
          <cell r="J3641">
            <v>1574300</v>
          </cell>
          <cell r="K3641">
            <v>1574300</v>
          </cell>
        </row>
        <row r="3666">
          <cell r="J3666">
            <v>5400000</v>
          </cell>
          <cell r="K3666">
            <v>5400000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3"/>
  <sheetViews>
    <sheetView tabSelected="1" zoomScalePageLayoutView="0" workbookViewId="0" topLeftCell="A94">
      <selection activeCell="B106" sqref="B106"/>
    </sheetView>
  </sheetViews>
  <sheetFormatPr defaultColWidth="9.00390625" defaultRowHeight="12.75"/>
  <cols>
    <col min="1" max="1" width="47.00390625" style="0" customWidth="1"/>
    <col min="2" max="2" width="23.125" style="0" customWidth="1"/>
    <col min="3" max="3" width="23.75390625" style="0" customWidth="1"/>
    <col min="4" max="5" width="23.125" style="0" hidden="1" customWidth="1"/>
    <col min="6" max="6" width="9.125" style="0" customWidth="1"/>
    <col min="7" max="7" width="19.00390625" style="0" customWidth="1"/>
    <col min="8" max="8" width="9.125" style="0" customWidth="1"/>
  </cols>
  <sheetData>
    <row r="2" ht="15.75">
      <c r="A2" s="3" t="s">
        <v>121</v>
      </c>
    </row>
    <row r="4" spans="1:5" ht="43.5" customHeight="1">
      <c r="A4" s="4" t="s">
        <v>0</v>
      </c>
      <c r="B4" s="4" t="s">
        <v>122</v>
      </c>
      <c r="C4" s="31" t="s">
        <v>214</v>
      </c>
      <c r="D4" s="4" t="s">
        <v>122</v>
      </c>
      <c r="E4" s="4" t="s">
        <v>123</v>
      </c>
    </row>
    <row r="5" spans="1:7" ht="36">
      <c r="A5" s="5" t="s">
        <v>124</v>
      </c>
      <c r="B5" s="6">
        <f>B6+B12+B14+B25+B28+B33</f>
        <v>219627600.53</v>
      </c>
      <c r="C5" s="6">
        <f>C6+C12+C14+C25+C28+C33</f>
        <v>188317198.58</v>
      </c>
      <c r="D5" s="6">
        <f>D6+D12+D14+D25+D28+D33</f>
        <v>195611702</v>
      </c>
      <c r="E5" s="6">
        <f>E6+E12+E14+E25+E28+E33</f>
        <v>190580918</v>
      </c>
      <c r="G5" s="38"/>
    </row>
    <row r="6" spans="1:5" ht="36">
      <c r="A6" s="7" t="s">
        <v>125</v>
      </c>
      <c r="B6" s="8">
        <f>SUM(B7:B11)</f>
        <v>43466650.8</v>
      </c>
      <c r="C6" s="8">
        <f>C7+C8+C11+C9+C10</f>
        <v>37830231.71</v>
      </c>
      <c r="D6" s="8">
        <f>D7+D8+D11</f>
        <v>33243912</v>
      </c>
      <c r="E6" s="8">
        <f>E7+E8+E11</f>
        <v>32833772</v>
      </c>
    </row>
    <row r="7" spans="1:5" ht="36">
      <c r="A7" s="9" t="s">
        <v>1</v>
      </c>
      <c r="B7" s="10">
        <v>32567158.8</v>
      </c>
      <c r="C7" s="10">
        <v>29670733.77</v>
      </c>
      <c r="D7" s="10">
        <f>'[1]анализ 2020'!J18+'[1]анализ 2020'!J26</f>
        <v>33061612</v>
      </c>
      <c r="E7" s="10">
        <f>'[1]анализ 2020'!K18+'[1]анализ 2020'!K26</f>
        <v>32651472</v>
      </c>
    </row>
    <row r="8" spans="1:5" ht="36">
      <c r="A8" s="9" t="s">
        <v>2</v>
      </c>
      <c r="B8" s="10">
        <v>14000</v>
      </c>
      <c r="C8" s="10">
        <v>14000</v>
      </c>
      <c r="D8" s="10">
        <f>'[1]анализ 2020'!J82</f>
        <v>19000</v>
      </c>
      <c r="E8" s="10">
        <f>'[1]анализ 2020'!K82</f>
        <v>19000</v>
      </c>
    </row>
    <row r="9" spans="1:5" ht="36">
      <c r="A9" s="9" t="s">
        <v>112</v>
      </c>
      <c r="B9" s="10">
        <v>10798630</v>
      </c>
      <c r="C9" s="10">
        <v>8111431.1</v>
      </c>
      <c r="D9" s="10"/>
      <c r="E9" s="10"/>
    </row>
    <row r="10" spans="1:5" ht="36" hidden="1">
      <c r="A10" s="9" t="s">
        <v>113</v>
      </c>
      <c r="B10" s="10">
        <f>'[1]анализ 2020'!ER74</f>
        <v>0</v>
      </c>
      <c r="C10" s="10">
        <f>'[1]анализ 2020'!ES74</f>
        <v>0</v>
      </c>
      <c r="D10" s="10"/>
      <c r="E10" s="10"/>
    </row>
    <row r="11" spans="1:5" ht="36">
      <c r="A11" s="9" t="s">
        <v>103</v>
      </c>
      <c r="B11" s="10">
        <v>86862</v>
      </c>
      <c r="C11" s="10">
        <v>34066.84</v>
      </c>
      <c r="D11" s="10">
        <f>'[1]анализ 2020'!J104</f>
        <v>163300</v>
      </c>
      <c r="E11" s="10">
        <f>'[1]анализ 2020'!K104</f>
        <v>163300</v>
      </c>
    </row>
    <row r="12" spans="1:5" ht="39" customHeight="1">
      <c r="A12" s="7" t="s">
        <v>126</v>
      </c>
      <c r="B12" s="8">
        <f>B13</f>
        <v>572639.73</v>
      </c>
      <c r="C12" s="8">
        <f>C13</f>
        <v>450297.68</v>
      </c>
      <c r="D12" s="8">
        <f>D13</f>
        <v>780060</v>
      </c>
      <c r="E12" s="8">
        <f>E13</f>
        <v>780060</v>
      </c>
    </row>
    <row r="13" spans="1:5" ht="36">
      <c r="A13" s="9" t="s">
        <v>3</v>
      </c>
      <c r="B13" s="10">
        <v>572639.73</v>
      </c>
      <c r="C13" s="10">
        <v>450297.68</v>
      </c>
      <c r="D13" s="10">
        <f>'[1]анализ 2020'!J128</f>
        <v>780060</v>
      </c>
      <c r="E13" s="10">
        <f>'[1]анализ 2020'!K128</f>
        <v>780060</v>
      </c>
    </row>
    <row r="14" spans="1:5" ht="36">
      <c r="A14" s="7" t="s">
        <v>127</v>
      </c>
      <c r="B14" s="8">
        <f>SUM(B15:B24)</f>
        <v>26753400</v>
      </c>
      <c r="C14" s="8">
        <f>SUM(C15:C24)</f>
        <v>21279465.29</v>
      </c>
      <c r="D14" s="8">
        <f>SUM(D15:D24)</f>
        <v>45400200</v>
      </c>
      <c r="E14" s="8">
        <f>SUM(E15:E24)</f>
        <v>45437800</v>
      </c>
    </row>
    <row r="15" spans="1:7" ht="36">
      <c r="A15" s="11" t="s">
        <v>102</v>
      </c>
      <c r="B15" s="36">
        <v>0</v>
      </c>
      <c r="C15" s="36">
        <v>0</v>
      </c>
      <c r="D15" s="36">
        <f>'[1]анализ 2020'!J167</f>
        <v>28300</v>
      </c>
      <c r="E15" s="36">
        <f>'[1]анализ 2020'!K167</f>
        <v>28300</v>
      </c>
      <c r="G15" s="2"/>
    </row>
    <row r="16" spans="1:5" ht="36">
      <c r="A16" s="11" t="s">
        <v>4</v>
      </c>
      <c r="B16" s="10">
        <v>901300</v>
      </c>
      <c r="C16" s="10">
        <v>752376.58</v>
      </c>
      <c r="D16" s="10">
        <f>'[1]анализ 2020'!J1109</f>
        <v>654900</v>
      </c>
      <c r="E16" s="10">
        <f>'[1]анализ 2020'!K1109</f>
        <v>654900</v>
      </c>
    </row>
    <row r="17" spans="1:5" ht="48">
      <c r="A17" s="11" t="s">
        <v>5</v>
      </c>
      <c r="B17" s="10">
        <v>904500</v>
      </c>
      <c r="C17" s="10">
        <v>659083.39</v>
      </c>
      <c r="D17" s="10">
        <f>'[1]анализ 2020'!J193</f>
        <v>654900</v>
      </c>
      <c r="E17" s="10">
        <f>'[1]анализ 2020'!K193</f>
        <v>654900</v>
      </c>
    </row>
    <row r="18" spans="1:5" ht="60">
      <c r="A18" s="11" t="s">
        <v>6</v>
      </c>
      <c r="B18" s="10">
        <v>751300</v>
      </c>
      <c r="C18" s="10">
        <v>533353.22</v>
      </c>
      <c r="D18" s="10">
        <f>'[1]анализ 2020'!J218</f>
        <v>585300</v>
      </c>
      <c r="E18" s="10">
        <f>'[1]анализ 2020'!K218</f>
        <v>585300</v>
      </c>
    </row>
    <row r="19" spans="1:5" ht="60">
      <c r="A19" s="11" t="s">
        <v>7</v>
      </c>
      <c r="B19" s="10">
        <v>1820200</v>
      </c>
      <c r="C19" s="10">
        <v>1364095.84</v>
      </c>
      <c r="D19" s="10">
        <f>'[1]анализ 2020'!J296</f>
        <v>1319300</v>
      </c>
      <c r="E19" s="10">
        <f>'[1]анализ 2020'!K296</f>
        <v>1319300</v>
      </c>
    </row>
    <row r="20" spans="1:5" ht="84">
      <c r="A20" s="12" t="s">
        <v>79</v>
      </c>
      <c r="B20" s="10">
        <v>700</v>
      </c>
      <c r="C20" s="10">
        <v>700</v>
      </c>
      <c r="D20" s="10">
        <f>'[1]анализ 2020'!J321</f>
        <v>700</v>
      </c>
      <c r="E20" s="10">
        <f>'[1]анализ 2020'!K321</f>
        <v>700</v>
      </c>
    </row>
    <row r="21" spans="1:5" ht="48">
      <c r="A21" s="9" t="s">
        <v>84</v>
      </c>
      <c r="B21" s="10">
        <v>6500</v>
      </c>
      <c r="C21" s="10">
        <v>6500</v>
      </c>
      <c r="D21" s="10">
        <f>'[1]анализ 2020'!J273</f>
        <v>7900</v>
      </c>
      <c r="E21" s="10">
        <f>'[1]анализ 2020'!K273</f>
        <v>45500</v>
      </c>
    </row>
    <row r="22" spans="1:5" ht="24">
      <c r="A22" s="39" t="s">
        <v>202</v>
      </c>
      <c r="B22" s="10">
        <v>464800</v>
      </c>
      <c r="C22" s="10">
        <v>237488.67</v>
      </c>
      <c r="D22" s="10">
        <v>0</v>
      </c>
      <c r="E22" s="10">
        <v>0</v>
      </c>
    </row>
    <row r="23" spans="1:5" ht="48">
      <c r="A23" s="13" t="s">
        <v>8</v>
      </c>
      <c r="B23" s="10">
        <v>20462000</v>
      </c>
      <c r="C23" s="10">
        <v>16567416.46</v>
      </c>
      <c r="D23" s="10">
        <f>'[1]анализ 2020'!J1975</f>
        <v>41666500</v>
      </c>
      <c r="E23" s="10">
        <f>'[1]анализ 2020'!K1975</f>
        <v>41666500</v>
      </c>
    </row>
    <row r="24" spans="1:7" ht="36">
      <c r="A24" s="11" t="s">
        <v>9</v>
      </c>
      <c r="B24" s="10">
        <v>1442100</v>
      </c>
      <c r="C24" s="10">
        <v>1158451.13</v>
      </c>
      <c r="D24" s="10">
        <f>'[1]анализ 2020'!J2756</f>
        <v>482400</v>
      </c>
      <c r="E24" s="10">
        <f>'[1]анализ 2020'!K2756</f>
        <v>482400</v>
      </c>
      <c r="G24" s="2"/>
    </row>
    <row r="25" spans="1:5" ht="36" customHeight="1">
      <c r="A25" s="7" t="s">
        <v>128</v>
      </c>
      <c r="B25" s="8">
        <f>B26+B27</f>
        <v>4032292</v>
      </c>
      <c r="C25" s="8">
        <f>C26+C27</f>
        <v>3428612.68</v>
      </c>
      <c r="D25" s="8">
        <f>D26</f>
        <v>2297932</v>
      </c>
      <c r="E25" s="8">
        <f>E26</f>
        <v>2883578</v>
      </c>
    </row>
    <row r="26" spans="1:5" ht="60">
      <c r="A26" s="11" t="s">
        <v>10</v>
      </c>
      <c r="B26" s="10">
        <v>4032292</v>
      </c>
      <c r="C26" s="10">
        <v>3428612.68</v>
      </c>
      <c r="D26" s="10">
        <f>'[1]анализ 2020'!J361</f>
        <v>2297932</v>
      </c>
      <c r="E26" s="10">
        <f>'[1]анализ 2020'!K361</f>
        <v>2883578</v>
      </c>
    </row>
    <row r="27" spans="1:5" ht="38.25" hidden="1">
      <c r="A27" s="40" t="s">
        <v>129</v>
      </c>
      <c r="B27" s="10">
        <v>0</v>
      </c>
      <c r="C27" s="10">
        <v>0</v>
      </c>
      <c r="D27" s="10"/>
      <c r="E27" s="10"/>
    </row>
    <row r="28" spans="1:5" ht="38.25" customHeight="1">
      <c r="A28" s="7" t="s">
        <v>130</v>
      </c>
      <c r="B28" s="8">
        <f>SUM(B29:B32)</f>
        <v>136944824</v>
      </c>
      <c r="C28" s="8">
        <f>SUM(C29:C32)</f>
        <v>118740884.94</v>
      </c>
      <c r="D28" s="8">
        <f>SUM(D29:D32)</f>
        <v>106484976</v>
      </c>
      <c r="E28" s="8">
        <f>SUM(E29:E32)</f>
        <v>103529092</v>
      </c>
    </row>
    <row r="29" spans="1:5" ht="72">
      <c r="A29" s="9" t="s">
        <v>11</v>
      </c>
      <c r="B29" s="10">
        <v>14778524</v>
      </c>
      <c r="C29" s="10">
        <v>12742284.94</v>
      </c>
      <c r="D29" s="10">
        <f>'[1]анализ 2020'!J1003</f>
        <v>9640776</v>
      </c>
      <c r="E29" s="10">
        <f>'[1]анализ 2020'!K1003</f>
        <v>9558292</v>
      </c>
    </row>
    <row r="30" spans="1:5" ht="48" hidden="1">
      <c r="A30" s="9" t="s">
        <v>12</v>
      </c>
      <c r="B30" s="10">
        <f>'[1]анализ 2020'!ER1037</f>
        <v>0</v>
      </c>
      <c r="C30" s="10">
        <f>'[1]анализ 2020'!ES1037</f>
        <v>0</v>
      </c>
      <c r="D30" s="10"/>
      <c r="E30" s="10"/>
    </row>
    <row r="31" spans="1:5" ht="36">
      <c r="A31" s="9" t="s">
        <v>13</v>
      </c>
      <c r="B31" s="10">
        <v>122166300</v>
      </c>
      <c r="C31" s="10">
        <v>105998600</v>
      </c>
      <c r="D31" s="10">
        <f>'[1]анализ 2020'!J1055</f>
        <v>96844200</v>
      </c>
      <c r="E31" s="10">
        <f>'[1]анализ 2020'!K1055</f>
        <v>93970800</v>
      </c>
    </row>
    <row r="32" spans="1:5" ht="24" hidden="1">
      <c r="A32" s="14" t="s">
        <v>14</v>
      </c>
      <c r="B32" s="10">
        <f>'[1]анализ 2020'!ER1079</f>
        <v>0</v>
      </c>
      <c r="C32" s="10">
        <f>'[1]анализ 2020'!ES1079</f>
        <v>0</v>
      </c>
      <c r="D32" s="10"/>
      <c r="E32" s="10"/>
    </row>
    <row r="33" spans="1:5" ht="36">
      <c r="A33" s="7" t="s">
        <v>131</v>
      </c>
      <c r="B33" s="8">
        <f>SUM(B34:B36)</f>
        <v>7857794</v>
      </c>
      <c r="C33" s="8">
        <f>SUM(C34:C36)</f>
        <v>6587706.28</v>
      </c>
      <c r="D33" s="8">
        <f>SUM(D34:D36)</f>
        <v>7404622</v>
      </c>
      <c r="E33" s="8">
        <f>SUM(E34:E36)</f>
        <v>5116616</v>
      </c>
    </row>
    <row r="34" spans="1:5" ht="36">
      <c r="A34" s="9" t="s">
        <v>15</v>
      </c>
      <c r="B34" s="10">
        <v>7089794</v>
      </c>
      <c r="C34" s="10">
        <v>6454906.28</v>
      </c>
      <c r="D34" s="10">
        <f>'[1]анализ 2020'!J3106</f>
        <v>6224622</v>
      </c>
      <c r="E34" s="10">
        <f>'[1]анализ 2020'!K3106</f>
        <v>3936616</v>
      </c>
    </row>
    <row r="35" spans="1:5" ht="36">
      <c r="A35" s="9" t="s">
        <v>16</v>
      </c>
      <c r="B35" s="10">
        <f>1800+3000</f>
        <v>4800</v>
      </c>
      <c r="C35" s="10">
        <f>1800+3000</f>
        <v>4800</v>
      </c>
      <c r="D35" s="10"/>
      <c r="E35" s="10"/>
    </row>
    <row r="36" spans="1:5" ht="63" customHeight="1">
      <c r="A36" s="9" t="s">
        <v>17</v>
      </c>
      <c r="B36" s="10">
        <v>763200</v>
      </c>
      <c r="C36" s="10">
        <v>128000</v>
      </c>
      <c r="D36" s="10">
        <f>'[1]анализ 2020'!J3161</f>
        <v>1180000</v>
      </c>
      <c r="E36" s="10">
        <f>'[1]анализ 2020'!K3161</f>
        <v>1180000</v>
      </c>
    </row>
    <row r="37" spans="1:5" ht="12.75">
      <c r="A37" s="1"/>
      <c r="B37" s="1"/>
      <c r="C37" s="1"/>
      <c r="D37" s="1"/>
      <c r="E37" s="1"/>
    </row>
    <row r="38" spans="1:5" ht="36">
      <c r="A38" s="5" t="s">
        <v>132</v>
      </c>
      <c r="B38" s="6">
        <f>SUM(B39:B48)</f>
        <v>235844205</v>
      </c>
      <c r="C38" s="6">
        <f>SUM(C39:C48)</f>
        <v>144787857.48</v>
      </c>
      <c r="D38" s="6">
        <f>SUM(D39:D48)</f>
        <v>103425185</v>
      </c>
      <c r="E38" s="6">
        <f>SUM(E39:E48)</f>
        <v>689420685</v>
      </c>
    </row>
    <row r="39" spans="1:5" ht="25.5">
      <c r="A39" s="32" t="s">
        <v>85</v>
      </c>
      <c r="B39" s="10">
        <v>1383750</v>
      </c>
      <c r="C39" s="10">
        <v>1329082.99</v>
      </c>
      <c r="D39" s="10">
        <f>'[1]анализ 2020'!J384</f>
        <v>1298585</v>
      </c>
      <c r="E39" s="10">
        <f>'[1]анализ 2020'!K384</f>
        <v>1240285</v>
      </c>
    </row>
    <row r="40" spans="1:5" ht="38.25" hidden="1">
      <c r="A40" s="40" t="s">
        <v>129</v>
      </c>
      <c r="B40" s="10">
        <v>0</v>
      </c>
      <c r="C40" s="10">
        <v>0</v>
      </c>
      <c r="D40" s="10"/>
      <c r="E40" s="10"/>
    </row>
    <row r="41" spans="1:5" ht="63.75">
      <c r="A41" s="35" t="s">
        <v>98</v>
      </c>
      <c r="B41" s="10">
        <f>350889-2380</f>
        <v>348509</v>
      </c>
      <c r="C41" s="10">
        <v>348509</v>
      </c>
      <c r="D41" s="10"/>
      <c r="E41" s="10"/>
    </row>
    <row r="42" spans="1:7" ht="60">
      <c r="A42" s="16" t="s">
        <v>81</v>
      </c>
      <c r="B42" s="10">
        <v>22246</v>
      </c>
      <c r="C42" s="10">
        <v>22246</v>
      </c>
      <c r="D42" s="10">
        <f>'[1]анализ 2020'!J2154</f>
        <v>50000</v>
      </c>
      <c r="E42" s="10">
        <f>'[1]анализ 2020'!K2154</f>
        <v>50000</v>
      </c>
      <c r="G42" s="2"/>
    </row>
    <row r="43" spans="1:5" ht="51" hidden="1">
      <c r="A43" s="34" t="s">
        <v>133</v>
      </c>
      <c r="B43" s="10">
        <f>'[1]анализ 2020'!ER2805</f>
        <v>0</v>
      </c>
      <c r="C43" s="10">
        <f>'[1]анализ 2020'!ES2805</f>
        <v>0</v>
      </c>
      <c r="D43" s="10"/>
      <c r="E43" s="10"/>
    </row>
    <row r="44" spans="1:5" ht="51" hidden="1">
      <c r="A44" s="34" t="s">
        <v>134</v>
      </c>
      <c r="B44" s="10">
        <f>'[1]анализ 2020'!ER2830</f>
        <v>0</v>
      </c>
      <c r="C44" s="10">
        <f>'[1]анализ 2020'!ES2830</f>
        <v>0</v>
      </c>
      <c r="D44" s="10"/>
      <c r="E44" s="10"/>
    </row>
    <row r="45" spans="1:7" ht="51">
      <c r="A45" s="34" t="s">
        <v>135</v>
      </c>
      <c r="B45" s="10">
        <v>219292300</v>
      </c>
      <c r="C45" s="36">
        <v>133750728.33</v>
      </c>
      <c r="D45" s="10">
        <f>'[1]анализ 2020'!J2852</f>
        <v>95951400</v>
      </c>
      <c r="E45" s="10">
        <f>'[1]анализ 2020'!K2852</f>
        <v>646838500</v>
      </c>
      <c r="G45" s="2"/>
    </row>
    <row r="46" spans="1:7" ht="51">
      <c r="A46" s="34" t="s">
        <v>136</v>
      </c>
      <c r="B46" s="10">
        <v>13997400</v>
      </c>
      <c r="C46" s="36">
        <v>8537291.16</v>
      </c>
      <c r="D46" s="10">
        <f>'[1]анализ 2020'!J2880</f>
        <v>6125200</v>
      </c>
      <c r="E46" s="10">
        <f>'[1]анализ 2020'!K2880</f>
        <v>41291900</v>
      </c>
      <c r="G46" s="2"/>
    </row>
    <row r="47" spans="1:5" ht="27" customHeight="1">
      <c r="A47" s="16" t="s">
        <v>203</v>
      </c>
      <c r="B47" s="10">
        <v>751992.86</v>
      </c>
      <c r="C47" s="10">
        <v>751992.86</v>
      </c>
      <c r="D47" s="10"/>
      <c r="E47" s="10"/>
    </row>
    <row r="48" spans="1:5" ht="24">
      <c r="A48" s="16" t="s">
        <v>204</v>
      </c>
      <c r="B48" s="10">
        <v>48007.14</v>
      </c>
      <c r="C48" s="10">
        <v>48007.14</v>
      </c>
      <c r="D48" s="10"/>
      <c r="E48" s="10"/>
    </row>
    <row r="49" spans="1:5" ht="12.75">
      <c r="A49" s="34"/>
      <c r="B49" s="10"/>
      <c r="C49" s="10"/>
      <c r="D49" s="10"/>
      <c r="E49" s="10"/>
    </row>
    <row r="50" spans="1:5" ht="36">
      <c r="A50" s="5" t="s">
        <v>137</v>
      </c>
      <c r="B50" s="6">
        <f>B51+B53+B55+B57</f>
        <v>3156382.08</v>
      </c>
      <c r="C50" s="6">
        <f>C51+C53+C55+C57</f>
        <v>3048200.17</v>
      </c>
      <c r="D50" s="6">
        <f>D51+D53+D55+D57</f>
        <v>453555</v>
      </c>
      <c r="E50" s="6">
        <f>E51+E53+E55+E57</f>
        <v>235255</v>
      </c>
    </row>
    <row r="51" spans="1:5" ht="24">
      <c r="A51" s="7" t="s">
        <v>138</v>
      </c>
      <c r="B51" s="8">
        <f>B52</f>
        <v>109000</v>
      </c>
      <c r="C51" s="8">
        <f>C52</f>
        <v>84009.57</v>
      </c>
      <c r="D51" s="8">
        <f>D52</f>
        <v>111290</v>
      </c>
      <c r="E51" s="8">
        <f>E52</f>
        <v>111290</v>
      </c>
    </row>
    <row r="52" spans="1:5" ht="24">
      <c r="A52" s="9" t="s">
        <v>18</v>
      </c>
      <c r="B52" s="10">
        <v>109000</v>
      </c>
      <c r="C52" s="10">
        <v>84009.57</v>
      </c>
      <c r="D52" s="10">
        <f>'[1]анализ 2020'!J429</f>
        <v>111290</v>
      </c>
      <c r="E52" s="10">
        <f>'[1]анализ 2020'!K429</f>
        <v>111290</v>
      </c>
    </row>
    <row r="53" spans="1:5" ht="24">
      <c r="A53" s="7" t="s">
        <v>139</v>
      </c>
      <c r="B53" s="8">
        <f>B54</f>
        <v>133500</v>
      </c>
      <c r="C53" s="8">
        <f>C54</f>
        <v>94062.5</v>
      </c>
      <c r="D53" s="8">
        <f>D54</f>
        <v>98940</v>
      </c>
      <c r="E53" s="8">
        <f>E54</f>
        <v>80640</v>
      </c>
    </row>
    <row r="54" spans="1:5" ht="36">
      <c r="A54" s="9" t="s">
        <v>19</v>
      </c>
      <c r="B54" s="10">
        <v>133500</v>
      </c>
      <c r="C54" s="10">
        <v>94062.5</v>
      </c>
      <c r="D54" s="10">
        <f>'[1]анализ 2020'!J452+'[1]анализ 2020'!J3615</f>
        <v>98940</v>
      </c>
      <c r="E54" s="10">
        <f>'[1]анализ 2020'!K452+'[1]анализ 2020'!K3615</f>
        <v>80640</v>
      </c>
    </row>
    <row r="55" spans="1:5" ht="36">
      <c r="A55" s="7" t="s">
        <v>140</v>
      </c>
      <c r="B55" s="8">
        <f>B56</f>
        <v>133000</v>
      </c>
      <c r="C55" s="8">
        <f>C56</f>
        <v>90762.5</v>
      </c>
      <c r="D55" s="8">
        <f>D56</f>
        <v>243325</v>
      </c>
      <c r="E55" s="8">
        <f>E56</f>
        <v>43325</v>
      </c>
    </row>
    <row r="56" spans="1:5" ht="36">
      <c r="A56" s="9" t="s">
        <v>20</v>
      </c>
      <c r="B56" s="10">
        <v>133000</v>
      </c>
      <c r="C56" s="10">
        <v>90762.5</v>
      </c>
      <c r="D56" s="10">
        <f>'[1]анализ 2020'!J475</f>
        <v>243325</v>
      </c>
      <c r="E56" s="10">
        <f>'[1]анализ 2020'!K475</f>
        <v>43325</v>
      </c>
    </row>
    <row r="57" spans="1:5" ht="24">
      <c r="A57" s="7" t="s">
        <v>141</v>
      </c>
      <c r="B57" s="8">
        <f>B60+B58+B59</f>
        <v>2780882.08</v>
      </c>
      <c r="C57" s="8">
        <f>C60+C58+C59</f>
        <v>2779365.6</v>
      </c>
      <c r="D57" s="8">
        <f>D60+D58</f>
        <v>0</v>
      </c>
      <c r="E57" s="8">
        <f>E60+E58</f>
        <v>0</v>
      </c>
    </row>
    <row r="58" spans="1:7" ht="36" hidden="1">
      <c r="A58" s="9" t="s">
        <v>95</v>
      </c>
      <c r="B58" s="10">
        <v>0</v>
      </c>
      <c r="C58" s="10">
        <v>0</v>
      </c>
      <c r="D58" s="10"/>
      <c r="E58" s="10"/>
      <c r="G58" s="2"/>
    </row>
    <row r="59" spans="1:5" ht="36">
      <c r="A59" s="9" t="s">
        <v>193</v>
      </c>
      <c r="B59" s="10">
        <v>2045613.08</v>
      </c>
      <c r="C59" s="10">
        <v>2045613.08</v>
      </c>
      <c r="D59" s="10"/>
      <c r="E59" s="10"/>
    </row>
    <row r="60" spans="1:7" ht="36">
      <c r="A60" s="9" t="s">
        <v>86</v>
      </c>
      <c r="B60" s="10">
        <v>735269</v>
      </c>
      <c r="C60" s="10">
        <v>733752.52</v>
      </c>
      <c r="D60" s="10">
        <f>'[1]анализ 2020'!J515</f>
        <v>0</v>
      </c>
      <c r="E60" s="10"/>
      <c r="G60" s="2"/>
    </row>
    <row r="61" spans="1:5" ht="12.75">
      <c r="A61" s="1"/>
      <c r="B61" s="1"/>
      <c r="C61" s="1"/>
      <c r="D61" s="1"/>
      <c r="E61" s="1"/>
    </row>
    <row r="62" spans="1:5" ht="36">
      <c r="A62" s="5" t="s">
        <v>142</v>
      </c>
      <c r="B62" s="6">
        <f>B63+B68+B71</f>
        <v>14220470</v>
      </c>
      <c r="C62" s="6">
        <f>C63+C68+C71</f>
        <v>11702354.25</v>
      </c>
      <c r="D62" s="6">
        <f>D63+D68+D71</f>
        <v>12587397</v>
      </c>
      <c r="E62" s="6">
        <f>E63+E68+E71</f>
        <v>12403608</v>
      </c>
    </row>
    <row r="63" spans="1:5" ht="36">
      <c r="A63" s="7" t="s">
        <v>143</v>
      </c>
      <c r="B63" s="8">
        <f>SUM(B64:B67)</f>
        <v>13805500</v>
      </c>
      <c r="C63" s="8">
        <f>C64+C65+C66+C67</f>
        <v>11481794.18</v>
      </c>
      <c r="D63" s="8">
        <f>D64+D65+D66+D67</f>
        <v>11913927</v>
      </c>
      <c r="E63" s="8">
        <f>E64+E65+E66+E67</f>
        <v>11913927</v>
      </c>
    </row>
    <row r="64" spans="1:5" ht="36">
      <c r="A64" s="9" t="s">
        <v>21</v>
      </c>
      <c r="B64" s="10">
        <v>5195000</v>
      </c>
      <c r="C64" s="10">
        <v>4088735</v>
      </c>
      <c r="D64" s="10">
        <f>'[1]анализ 2020'!J542</f>
        <v>4771627</v>
      </c>
      <c r="E64" s="10">
        <f>'[1]анализ 2020'!K542</f>
        <v>4771627</v>
      </c>
    </row>
    <row r="65" spans="1:5" ht="36">
      <c r="A65" s="9" t="s">
        <v>22</v>
      </c>
      <c r="B65" s="10">
        <v>168000</v>
      </c>
      <c r="C65" s="10">
        <v>140000</v>
      </c>
      <c r="D65" s="10">
        <f>'[1]анализ 2020'!J549</f>
        <v>168000</v>
      </c>
      <c r="E65" s="10">
        <f>'[1]анализ 2020'!K549</f>
        <v>168000</v>
      </c>
    </row>
    <row r="66" spans="1:5" ht="60">
      <c r="A66" s="13" t="s">
        <v>23</v>
      </c>
      <c r="B66" s="10">
        <v>2182900</v>
      </c>
      <c r="C66" s="10">
        <v>1644773.03</v>
      </c>
      <c r="D66" s="10">
        <f>'[1]анализ 2020'!J3641</f>
        <v>1574300</v>
      </c>
      <c r="E66" s="10">
        <f>'[1]анализ 2020'!K3641</f>
        <v>1574300</v>
      </c>
    </row>
    <row r="67" spans="1:5" ht="36">
      <c r="A67" s="13" t="s">
        <v>24</v>
      </c>
      <c r="B67" s="10">
        <v>6259600</v>
      </c>
      <c r="C67" s="10">
        <v>5608286.15</v>
      </c>
      <c r="D67" s="10">
        <f>'[1]анализ 2020'!J3666</f>
        <v>5400000</v>
      </c>
      <c r="E67" s="10">
        <f>'[1]анализ 2020'!K3666</f>
        <v>5400000</v>
      </c>
    </row>
    <row r="68" spans="1:5" ht="29.25" customHeight="1" hidden="1">
      <c r="A68" s="7" t="s">
        <v>144</v>
      </c>
      <c r="B68" s="8">
        <f>B69+B70</f>
        <v>0</v>
      </c>
      <c r="C68" s="8">
        <f>C69+C70</f>
        <v>0</v>
      </c>
      <c r="D68" s="8">
        <f>D69+D70</f>
        <v>0</v>
      </c>
      <c r="E68" s="8">
        <f>E69+E70</f>
        <v>0</v>
      </c>
    </row>
    <row r="69" spans="1:5" ht="36" hidden="1">
      <c r="A69" s="9" t="s">
        <v>25</v>
      </c>
      <c r="B69" s="10">
        <f>'[1]анализ 2020'!ER563</f>
        <v>0</v>
      </c>
      <c r="C69" s="10">
        <f>'[1]анализ 2020'!ES563</f>
        <v>0</v>
      </c>
      <c r="D69" s="10"/>
      <c r="E69" s="10"/>
    </row>
    <row r="70" spans="1:5" ht="24" hidden="1">
      <c r="A70" s="9" t="s">
        <v>26</v>
      </c>
      <c r="B70" s="10">
        <f>'[1]анализ 2020'!ER588</f>
        <v>0</v>
      </c>
      <c r="C70" s="10">
        <f>'[1]анализ 2020'!ES588</f>
        <v>0</v>
      </c>
      <c r="D70" s="10">
        <f>'[1]анализ 2020'!J588</f>
        <v>0</v>
      </c>
      <c r="E70" s="10">
        <f>'[1]анализ 2020'!K588</f>
        <v>0</v>
      </c>
    </row>
    <row r="71" spans="1:5" ht="19.5" customHeight="1">
      <c r="A71" s="15" t="s">
        <v>145</v>
      </c>
      <c r="B71" s="8">
        <f>SUM(B72:B77)</f>
        <v>414970</v>
      </c>
      <c r="C71" s="8">
        <f>SUM(C72:C77)</f>
        <v>220560.07</v>
      </c>
      <c r="D71" s="8">
        <f>SUM(D72:D77)</f>
        <v>673470</v>
      </c>
      <c r="E71" s="8">
        <f>SUM(E72:E77)</f>
        <v>489681</v>
      </c>
    </row>
    <row r="72" spans="1:5" ht="89.25" customHeight="1">
      <c r="A72" s="9" t="s">
        <v>27</v>
      </c>
      <c r="B72" s="10">
        <v>100000</v>
      </c>
      <c r="C72" s="10">
        <v>100000</v>
      </c>
      <c r="D72" s="10">
        <f>'[1]анализ 2020'!J2047+'[1]анализ 2020'!J3604</f>
        <v>50000</v>
      </c>
      <c r="E72" s="10">
        <f>'[1]анализ 2020'!K2047+'[1]анализ 2020'!K3604</f>
        <v>37500</v>
      </c>
    </row>
    <row r="73" spans="1:5" ht="36">
      <c r="A73" s="9" t="s">
        <v>28</v>
      </c>
      <c r="B73" s="10">
        <v>174170</v>
      </c>
      <c r="C73" s="10">
        <v>41715.07</v>
      </c>
      <c r="D73" s="10">
        <f>'[1]анализ 2020'!J2054</f>
        <v>214720</v>
      </c>
      <c r="E73" s="10">
        <f>'[1]анализ 2020'!K2054</f>
        <v>189610</v>
      </c>
    </row>
    <row r="74" spans="1:5" ht="36">
      <c r="A74" s="9" t="s">
        <v>87</v>
      </c>
      <c r="B74" s="10">
        <v>60000</v>
      </c>
      <c r="C74" s="10">
        <v>0</v>
      </c>
      <c r="D74" s="10">
        <f>'[1]анализ 2020'!J629</f>
        <v>60000</v>
      </c>
      <c r="E74" s="10">
        <f>'[1]анализ 2020'!K629</f>
        <v>60000</v>
      </c>
    </row>
    <row r="75" spans="1:5" ht="24">
      <c r="A75" s="9" t="s">
        <v>26</v>
      </c>
      <c r="B75" s="10">
        <v>80800</v>
      </c>
      <c r="C75" s="10">
        <v>78845</v>
      </c>
      <c r="D75" s="10">
        <f>'[1]анализ 2020'!J635</f>
        <v>348750</v>
      </c>
      <c r="E75" s="10">
        <f>'[1]анализ 2020'!K635</f>
        <v>202571</v>
      </c>
    </row>
    <row r="76" spans="1:5" ht="38.25" hidden="1">
      <c r="A76" s="40" t="s">
        <v>129</v>
      </c>
      <c r="B76" s="10">
        <v>0</v>
      </c>
      <c r="C76" s="10">
        <v>0</v>
      </c>
      <c r="D76" s="10"/>
      <c r="E76" s="10"/>
    </row>
    <row r="77" spans="1:5" ht="51" hidden="1">
      <c r="A77" s="33" t="s">
        <v>88</v>
      </c>
      <c r="B77" s="10">
        <v>0</v>
      </c>
      <c r="C77" s="10">
        <v>0</v>
      </c>
      <c r="D77" s="10"/>
      <c r="E77" s="10"/>
    </row>
    <row r="78" spans="1:5" ht="12.75">
      <c r="A78" s="9"/>
      <c r="B78" s="1"/>
      <c r="C78" s="1"/>
      <c r="D78" s="1"/>
      <c r="E78" s="1"/>
    </row>
    <row r="79" spans="1:5" ht="84">
      <c r="A79" s="5" t="s">
        <v>146</v>
      </c>
      <c r="B79" s="6">
        <f>SUM(B80:B83)</f>
        <v>7168693</v>
      </c>
      <c r="C79" s="6">
        <f>C80+C81+C83+C82</f>
        <v>5604086.07</v>
      </c>
      <c r="D79" s="6">
        <f>D80+D81+D83+D82</f>
        <v>3447274</v>
      </c>
      <c r="E79" s="6">
        <f>E80+E81+E83+E82</f>
        <v>3447274</v>
      </c>
    </row>
    <row r="80" spans="1:5" ht="48">
      <c r="A80" s="9" t="s">
        <v>29</v>
      </c>
      <c r="B80" s="10">
        <v>6229173</v>
      </c>
      <c r="C80" s="10">
        <v>5564566.07</v>
      </c>
      <c r="D80" s="10">
        <f>'[1]анализ 2020'!J675</f>
        <v>3327274</v>
      </c>
      <c r="E80" s="10">
        <f>'[1]анализ 2020'!K675</f>
        <v>3327274</v>
      </c>
    </row>
    <row r="81" spans="1:5" ht="24">
      <c r="A81" s="9" t="s">
        <v>206</v>
      </c>
      <c r="B81" s="10">
        <v>780000</v>
      </c>
      <c r="C81" s="10">
        <v>0</v>
      </c>
      <c r="D81" s="10">
        <f>'[1]анализ 2020'!J757</f>
        <v>0</v>
      </c>
      <c r="E81" s="10">
        <f>'[1]анализ 2020'!K757</f>
        <v>0</v>
      </c>
    </row>
    <row r="82" spans="1:5" ht="24">
      <c r="A82" s="9" t="s">
        <v>53</v>
      </c>
      <c r="B82" s="10">
        <v>39520</v>
      </c>
      <c r="C82" s="10">
        <v>39520</v>
      </c>
      <c r="D82" s="10">
        <f>'[1]анализ 2020'!J735</f>
        <v>0</v>
      </c>
      <c r="E82" s="10">
        <f>'[1]анализ 2020'!K735</f>
        <v>0</v>
      </c>
    </row>
    <row r="83" spans="1:5" ht="24">
      <c r="A83" s="9" t="s">
        <v>30</v>
      </c>
      <c r="B83" s="10">
        <v>120000</v>
      </c>
      <c r="C83" s="10">
        <v>0</v>
      </c>
      <c r="D83" s="10">
        <f>'[1]анализ 2020'!J779</f>
        <v>120000</v>
      </c>
      <c r="E83" s="10">
        <f>'[1]анализ 2020'!K779</f>
        <v>120000</v>
      </c>
    </row>
    <row r="84" spans="1:5" ht="12.75">
      <c r="A84" s="1"/>
      <c r="B84" s="1"/>
      <c r="C84" s="1"/>
      <c r="D84" s="1"/>
      <c r="E84" s="1"/>
    </row>
    <row r="85" spans="1:5" ht="48">
      <c r="A85" s="5" t="s">
        <v>147</v>
      </c>
      <c r="B85" s="6">
        <f>B86+B88</f>
        <v>2521101</v>
      </c>
      <c r="C85" s="6">
        <f>C86+C88</f>
        <v>2279268.6</v>
      </c>
      <c r="D85" s="6">
        <f>D86+D88</f>
        <v>0</v>
      </c>
      <c r="E85" s="6">
        <f>E86+E88</f>
        <v>0</v>
      </c>
    </row>
    <row r="86" spans="1:5" ht="38.25">
      <c r="A86" s="41" t="s">
        <v>148</v>
      </c>
      <c r="B86" s="8">
        <f>B87</f>
        <v>51000</v>
      </c>
      <c r="C86" s="8">
        <f>C87</f>
        <v>51000</v>
      </c>
      <c r="D86" s="8"/>
      <c r="E86" s="8"/>
    </row>
    <row r="87" spans="1:5" ht="43.5" customHeight="1">
      <c r="A87" s="9" t="s">
        <v>31</v>
      </c>
      <c r="B87" s="10">
        <v>51000</v>
      </c>
      <c r="C87" s="10">
        <v>51000</v>
      </c>
      <c r="D87" s="10">
        <f>'[1]анализ 2020'!J792</f>
        <v>317578</v>
      </c>
      <c r="E87" s="10">
        <f>'[1]анализ 2020'!K792</f>
        <v>117578</v>
      </c>
    </row>
    <row r="88" spans="1:5" ht="53.25" customHeight="1">
      <c r="A88" s="41" t="s">
        <v>149</v>
      </c>
      <c r="B88" s="8">
        <f>B90+B91+B92+B89</f>
        <v>2470101</v>
      </c>
      <c r="C88" s="8">
        <f>C90+C91+C92+C89</f>
        <v>2228268.6</v>
      </c>
      <c r="D88" s="8">
        <f>D90+D91+D92</f>
        <v>0</v>
      </c>
      <c r="E88" s="8">
        <f>E90+E91+E92</f>
        <v>0</v>
      </c>
    </row>
    <row r="89" spans="1:5" ht="53.25" customHeight="1">
      <c r="A89" s="40" t="s">
        <v>150</v>
      </c>
      <c r="B89" s="36">
        <v>40000</v>
      </c>
      <c r="C89" s="36">
        <v>20550</v>
      </c>
      <c r="D89" s="36"/>
      <c r="E89" s="36"/>
    </row>
    <row r="90" spans="1:5" ht="42" customHeight="1">
      <c r="A90" s="40" t="s">
        <v>191</v>
      </c>
      <c r="B90" s="10">
        <v>165500</v>
      </c>
      <c r="C90" s="10">
        <v>95017.6</v>
      </c>
      <c r="D90" s="10">
        <f>'[1]анализ 2020'!K3580</f>
        <v>0</v>
      </c>
      <c r="E90" s="10">
        <f>'[1]анализ 2020'!L3580</f>
        <v>0</v>
      </c>
    </row>
    <row r="91" spans="1:5" ht="26.25" customHeight="1">
      <c r="A91" s="16" t="s">
        <v>203</v>
      </c>
      <c r="B91" s="10">
        <v>2128704.74</v>
      </c>
      <c r="C91" s="10">
        <v>1985920.07</v>
      </c>
      <c r="D91" s="10"/>
      <c r="E91" s="10"/>
    </row>
    <row r="92" spans="1:5" ht="24">
      <c r="A92" s="16" t="s">
        <v>204</v>
      </c>
      <c r="B92" s="10">
        <v>135896.26</v>
      </c>
      <c r="C92" s="10">
        <v>126780.93</v>
      </c>
      <c r="D92" s="10"/>
      <c r="E92" s="10"/>
    </row>
    <row r="93" spans="1:5" ht="24" hidden="1">
      <c r="A93" s="9" t="s">
        <v>83</v>
      </c>
      <c r="B93" s="10">
        <v>0</v>
      </c>
      <c r="C93" s="10">
        <v>0</v>
      </c>
      <c r="D93" s="10"/>
      <c r="E93" s="10"/>
    </row>
    <row r="94" spans="1:5" ht="12.75">
      <c r="A94" s="1"/>
      <c r="B94" s="1"/>
      <c r="C94" s="1"/>
      <c r="D94" s="1"/>
      <c r="E94" s="1"/>
    </row>
    <row r="95" spans="1:5" ht="36">
      <c r="A95" s="5" t="s">
        <v>151</v>
      </c>
      <c r="B95" s="6">
        <f>B96+B99</f>
        <v>5062303</v>
      </c>
      <c r="C95" s="6">
        <f>C96+C99</f>
        <v>2846739</v>
      </c>
      <c r="D95" s="6">
        <f>D96+D99</f>
        <v>6035843</v>
      </c>
      <c r="E95" s="6">
        <f>E96+E99</f>
        <v>5494710</v>
      </c>
    </row>
    <row r="96" spans="1:5" ht="36">
      <c r="A96" s="7" t="s">
        <v>152</v>
      </c>
      <c r="B96" s="8">
        <f>B97+B98</f>
        <v>165000</v>
      </c>
      <c r="C96" s="8">
        <f>C97+C98</f>
        <v>0</v>
      </c>
      <c r="D96" s="8">
        <f>D97+D98</f>
        <v>327000</v>
      </c>
      <c r="E96" s="8">
        <f>E97+E98</f>
        <v>277000</v>
      </c>
    </row>
    <row r="97" spans="1:5" ht="48" hidden="1">
      <c r="A97" s="9" t="s">
        <v>32</v>
      </c>
      <c r="B97" s="1">
        <v>0</v>
      </c>
      <c r="C97" s="1"/>
      <c r="D97" s="1"/>
      <c r="E97" s="1"/>
    </row>
    <row r="98" spans="1:5" ht="36">
      <c r="A98" s="9" t="s">
        <v>33</v>
      </c>
      <c r="B98" s="10">
        <v>165000</v>
      </c>
      <c r="C98" s="10">
        <v>0</v>
      </c>
      <c r="D98" s="10">
        <f>'[1]анализ 2020'!J862</f>
        <v>327000</v>
      </c>
      <c r="E98" s="10">
        <f>'[1]анализ 2020'!K862</f>
        <v>277000</v>
      </c>
    </row>
    <row r="99" spans="1:5" ht="36">
      <c r="A99" s="7" t="s">
        <v>153</v>
      </c>
      <c r="B99" s="8">
        <f>SUM(B100:B104)</f>
        <v>4897303</v>
      </c>
      <c r="C99" s="8">
        <f>C100+C101+C103+C104+C102</f>
        <v>2846739</v>
      </c>
      <c r="D99" s="8">
        <f>D100+D101+D103+D104+D102</f>
        <v>5708843</v>
      </c>
      <c r="E99" s="8">
        <f>E100+E101+E103+E104+E102</f>
        <v>5217710</v>
      </c>
    </row>
    <row r="100" spans="1:5" ht="36">
      <c r="A100" s="9" t="s">
        <v>34</v>
      </c>
      <c r="B100" s="10">
        <v>539512</v>
      </c>
      <c r="C100" s="10">
        <v>285781</v>
      </c>
      <c r="D100" s="10">
        <f>'[1]анализ 2020'!J889+'[1]анализ 2020'!J1165+'[1]анализ 2020'!J1947+'[1]анализ 2020'!J2773</f>
        <v>673413</v>
      </c>
      <c r="E100" s="10">
        <f>'[1]анализ 2020'!K889+'[1]анализ 2020'!K1165+'[1]анализ 2020'!K1947+'[1]анализ 2020'!K2773</f>
        <v>540680</v>
      </c>
    </row>
    <row r="101" spans="1:5" ht="24" hidden="1">
      <c r="A101" s="9" t="s">
        <v>35</v>
      </c>
      <c r="B101" s="10">
        <v>0</v>
      </c>
      <c r="C101" s="10">
        <v>0</v>
      </c>
      <c r="D101" s="10">
        <f>'[1]анализ 2020'!J1182</f>
        <v>0</v>
      </c>
      <c r="E101" s="10">
        <f>'[1]анализ 2020'!K1182</f>
        <v>0</v>
      </c>
    </row>
    <row r="102" spans="1:5" ht="28.5" customHeight="1" hidden="1">
      <c r="A102" s="9" t="s">
        <v>99</v>
      </c>
      <c r="B102" s="10">
        <f>'[1]анализ 2020'!ER905</f>
        <v>0</v>
      </c>
      <c r="C102" s="10">
        <f>'[1]анализ 2020'!ES905</f>
        <v>0</v>
      </c>
      <c r="D102" s="10"/>
      <c r="E102" s="10"/>
    </row>
    <row r="103" spans="1:5" ht="63.75">
      <c r="A103" s="17" t="s">
        <v>36</v>
      </c>
      <c r="B103" s="10">
        <v>63410</v>
      </c>
      <c r="C103" s="10">
        <v>62178</v>
      </c>
      <c r="D103" s="10">
        <f>'[1]анализ 2020'!J2789</f>
        <v>53930</v>
      </c>
      <c r="E103" s="10">
        <f>'[1]анализ 2020'!K2789</f>
        <v>53930</v>
      </c>
    </row>
    <row r="104" spans="1:5" ht="36">
      <c r="A104" s="9" t="s">
        <v>37</v>
      </c>
      <c r="B104" s="10">
        <v>4294381</v>
      </c>
      <c r="C104" s="10">
        <v>2498780</v>
      </c>
      <c r="D104" s="10">
        <f>'[1]анализ 2020'!J1930+'[1]анализ 2020'!J3595</f>
        <v>4981500</v>
      </c>
      <c r="E104" s="10">
        <f>'[1]анализ 2020'!K1930+'[1]анализ 2020'!K3595</f>
        <v>4623100</v>
      </c>
    </row>
    <row r="105" spans="1:5" ht="12.75">
      <c r="A105" s="1"/>
      <c r="B105" s="1"/>
      <c r="C105" s="1"/>
      <c r="D105" s="1"/>
      <c r="E105" s="1"/>
    </row>
    <row r="106" spans="1:7" ht="36">
      <c r="A106" s="5" t="s">
        <v>154</v>
      </c>
      <c r="B106" s="6">
        <f>B107+B116+B152+B162+B168</f>
        <v>1211180103.28</v>
      </c>
      <c r="C106" s="6">
        <f>C107+C116+C152+C162+C168</f>
        <v>1034480883.2199999</v>
      </c>
      <c r="D106" s="6">
        <f>D107+D116+D152+D162+D168</f>
        <v>976595400</v>
      </c>
      <c r="E106" s="6">
        <f>E107+E116+E152+E162+E168</f>
        <v>834497497</v>
      </c>
      <c r="G106" s="38"/>
    </row>
    <row r="107" spans="1:7" ht="36">
      <c r="A107" s="7" t="s">
        <v>155</v>
      </c>
      <c r="B107" s="8">
        <f>SUM(B108:B115)</f>
        <v>254291101.2</v>
      </c>
      <c r="C107" s="8">
        <f>SUM(C108:C115)</f>
        <v>225741346.8</v>
      </c>
      <c r="D107" s="8">
        <f>SUM(D108:D115)</f>
        <v>330970422</v>
      </c>
      <c r="E107" s="8">
        <f>SUM(E108:E115)</f>
        <v>198684618</v>
      </c>
      <c r="G107" s="2"/>
    </row>
    <row r="108" spans="1:5" ht="60">
      <c r="A108" s="9" t="s">
        <v>38</v>
      </c>
      <c r="B108" s="10">
        <v>14086801.2</v>
      </c>
      <c r="C108" s="10">
        <v>13878010.24</v>
      </c>
      <c r="D108" s="10">
        <f>'[1]анализ 2020'!J1238</f>
        <v>15047287</v>
      </c>
      <c r="E108" s="10">
        <f>'[1]анализ 2020'!K1238</f>
        <v>13487883</v>
      </c>
    </row>
    <row r="109" spans="1:5" ht="24" hidden="1">
      <c r="A109" s="16" t="s">
        <v>78</v>
      </c>
      <c r="B109" s="10">
        <f>'[1]анализ 2020'!ER1239</f>
        <v>0</v>
      </c>
      <c r="C109" s="10">
        <f>'[1]анализ 2020'!ES1239</f>
        <v>0</v>
      </c>
      <c r="D109" s="10"/>
      <c r="E109" s="10"/>
    </row>
    <row r="110" spans="1:5" ht="62.25" customHeight="1">
      <c r="A110" s="11" t="s">
        <v>156</v>
      </c>
      <c r="B110" s="10">
        <v>240087800</v>
      </c>
      <c r="C110" s="10">
        <v>211746836.56</v>
      </c>
      <c r="D110" s="10">
        <f>'[1]анализ 2020'!J1253</f>
        <v>184790900</v>
      </c>
      <c r="E110" s="10">
        <f>'[1]анализ 2020'!K1253</f>
        <v>184790900</v>
      </c>
    </row>
    <row r="111" spans="1:5" ht="38.25">
      <c r="A111" s="20" t="s">
        <v>80</v>
      </c>
      <c r="B111" s="10">
        <v>116500</v>
      </c>
      <c r="C111" s="10">
        <v>116500</v>
      </c>
      <c r="D111" s="10">
        <f>'[1]анализ 2020'!J1246</f>
        <v>473835</v>
      </c>
      <c r="E111" s="10">
        <f>'[1]анализ 2020'!K1246</f>
        <v>405835</v>
      </c>
    </row>
    <row r="112" spans="1:5" ht="63.75" hidden="1">
      <c r="A112" s="42" t="s">
        <v>157</v>
      </c>
      <c r="B112" s="10">
        <f>'[1]анализ 2020'!H3227</f>
        <v>0</v>
      </c>
      <c r="C112" s="10"/>
      <c r="D112" s="10">
        <f>'[1]анализ 2020'!J3227</f>
        <v>122822300</v>
      </c>
      <c r="E112" s="10">
        <f>'[1]анализ 2020'!K3227</f>
        <v>0</v>
      </c>
    </row>
    <row r="113" spans="1:5" ht="76.5" hidden="1">
      <c r="A113" s="42" t="s">
        <v>158</v>
      </c>
      <c r="B113" s="10">
        <f>'[1]анализ 2020'!H3233</f>
        <v>0</v>
      </c>
      <c r="C113" s="10"/>
      <c r="D113" s="10">
        <f>'[1]анализ 2020'!J3233</f>
        <v>7836100</v>
      </c>
      <c r="E113" s="10">
        <f>'[1]анализ 2020'!K3233</f>
        <v>0</v>
      </c>
    </row>
    <row r="114" spans="1:5" ht="29.25" customHeight="1" hidden="1">
      <c r="A114" s="18" t="s">
        <v>91</v>
      </c>
      <c r="B114" s="10">
        <f>'[1]анализ 2020'!ER1260</f>
        <v>0</v>
      </c>
      <c r="C114" s="10">
        <f>'[1]анализ 2020'!ES1260</f>
        <v>0</v>
      </c>
      <c r="D114" s="10"/>
      <c r="E114" s="10"/>
    </row>
    <row r="115" spans="1:5" ht="24" hidden="1">
      <c r="A115" s="16" t="s">
        <v>92</v>
      </c>
      <c r="B115" s="10">
        <f>'[1]анализ 2020'!ER1267</f>
        <v>0</v>
      </c>
      <c r="C115" s="10">
        <f>'[1]анализ 2020'!ES1267</f>
        <v>0</v>
      </c>
      <c r="D115" s="10"/>
      <c r="E115" s="10"/>
    </row>
    <row r="116" spans="1:5" ht="36">
      <c r="A116" s="7" t="s">
        <v>159</v>
      </c>
      <c r="B116" s="8">
        <f>SUM(B117:B151)</f>
        <v>876322696.3</v>
      </c>
      <c r="C116" s="8">
        <f>SUM(C117:C151)</f>
        <v>740104087.51</v>
      </c>
      <c r="D116" s="8">
        <f>SUM(D117:D151)</f>
        <v>603532193</v>
      </c>
      <c r="E116" s="8">
        <f>SUM(E117:E151)</f>
        <v>602339937</v>
      </c>
    </row>
    <row r="117" spans="1:5" ht="72">
      <c r="A117" s="9" t="s">
        <v>39</v>
      </c>
      <c r="B117" s="10">
        <v>36508772</v>
      </c>
      <c r="C117" s="10">
        <v>33771445.49</v>
      </c>
      <c r="D117" s="10">
        <f>'[1]анализ 2020'!J1275</f>
        <v>33573358</v>
      </c>
      <c r="E117" s="10">
        <f>'[1]анализ 2020'!K1275</f>
        <v>33736622</v>
      </c>
    </row>
    <row r="118" spans="1:5" ht="24" hidden="1">
      <c r="A118" s="16" t="s">
        <v>78</v>
      </c>
      <c r="B118" s="10">
        <v>0</v>
      </c>
      <c r="C118" s="10">
        <v>0</v>
      </c>
      <c r="D118" s="10">
        <f>'[1]анализ 2020'!ET1282</f>
        <v>0</v>
      </c>
      <c r="E118" s="10">
        <f>'[1]анализ 2020'!EU1282</f>
        <v>0</v>
      </c>
    </row>
    <row r="119" spans="1:5" ht="75.75" customHeight="1">
      <c r="A119" s="19" t="s">
        <v>160</v>
      </c>
      <c r="B119" s="10">
        <v>722191300</v>
      </c>
      <c r="C119" s="10">
        <v>617820051.93</v>
      </c>
      <c r="D119" s="10">
        <f>'[1]анализ 2020'!J1289</f>
        <v>556871300</v>
      </c>
      <c r="E119" s="10">
        <f>'[1]анализ 2020'!K1289</f>
        <v>556871300</v>
      </c>
    </row>
    <row r="120" spans="1:5" ht="56.25" customHeight="1">
      <c r="A120" s="46" t="s">
        <v>198</v>
      </c>
      <c r="B120" s="10">
        <v>50387400</v>
      </c>
      <c r="C120" s="10">
        <v>43722182.34</v>
      </c>
      <c r="D120" s="10"/>
      <c r="E120" s="10"/>
    </row>
    <row r="121" spans="1:5" ht="48" hidden="1">
      <c r="A121" s="9" t="s">
        <v>40</v>
      </c>
      <c r="B121" s="10">
        <f>'[1]анализ 2020'!H1296</f>
        <v>0</v>
      </c>
      <c r="C121" s="10">
        <f>'[1]анализ 2020'!ES1296</f>
        <v>0</v>
      </c>
      <c r="D121" s="10">
        <f>'[1]анализ 2020'!J1296</f>
        <v>2114900</v>
      </c>
      <c r="E121" s="10">
        <f>'[1]анализ 2020'!K1296</f>
        <v>4248800</v>
      </c>
    </row>
    <row r="122" spans="1:5" ht="48" hidden="1">
      <c r="A122" s="9" t="s">
        <v>41</v>
      </c>
      <c r="B122" s="10">
        <f>'[1]анализ 2020'!ER1303</f>
        <v>0</v>
      </c>
      <c r="C122" s="10">
        <f>'[1]анализ 2020'!ES1303</f>
        <v>0</v>
      </c>
      <c r="D122" s="10">
        <f>'[1]анализ 2020'!J1303</f>
        <v>200000</v>
      </c>
      <c r="E122" s="10">
        <f>'[1]анализ 2020'!K1303</f>
        <v>400000</v>
      </c>
    </row>
    <row r="123" spans="1:5" ht="38.25">
      <c r="A123" s="20" t="s">
        <v>42</v>
      </c>
      <c r="B123" s="10">
        <v>1076500</v>
      </c>
      <c r="C123" s="10">
        <v>1073499</v>
      </c>
      <c r="D123" s="10">
        <f>'[1]анализ 2020'!J1310</f>
        <v>405835</v>
      </c>
      <c r="E123" s="10">
        <f>'[1]анализ 2020'!K1310</f>
        <v>405835</v>
      </c>
    </row>
    <row r="124" spans="1:5" ht="51" hidden="1">
      <c r="A124" s="20" t="s">
        <v>43</v>
      </c>
      <c r="B124" s="10">
        <f>'[1]анализ 2020'!ER1317</f>
        <v>0</v>
      </c>
      <c r="C124" s="10">
        <f>'[1]анализ 2020'!ES1317</f>
        <v>0</v>
      </c>
      <c r="D124" s="10"/>
      <c r="E124" s="10"/>
    </row>
    <row r="125" spans="1:5" ht="51" hidden="1">
      <c r="A125" s="20" t="s">
        <v>44</v>
      </c>
      <c r="B125" s="10"/>
      <c r="C125" s="10">
        <v>0</v>
      </c>
      <c r="D125" s="10">
        <f>'[1]анализ 2020'!J1324</f>
        <v>128000</v>
      </c>
      <c r="E125" s="10">
        <f>'[1]анализ 2020'!K1324</f>
        <v>50000</v>
      </c>
    </row>
    <row r="126" spans="1:5" ht="51" hidden="1">
      <c r="A126" s="20" t="s">
        <v>111</v>
      </c>
      <c r="B126" s="10">
        <f>'[1]анализ 2020'!H1331</f>
        <v>0</v>
      </c>
      <c r="C126" s="10">
        <f>'[1]анализ 2020'!ES1331</f>
        <v>0</v>
      </c>
      <c r="D126" s="10">
        <f>'[1]анализ 2020'!J1331</f>
        <v>835400</v>
      </c>
      <c r="E126" s="10">
        <f>'[1]анализ 2020'!K1331</f>
        <v>315400</v>
      </c>
    </row>
    <row r="127" spans="1:5" ht="63.75" hidden="1">
      <c r="A127" s="20" t="s">
        <v>104</v>
      </c>
      <c r="B127" s="10">
        <f>'[1]анализ 2020'!H1338</f>
        <v>0</v>
      </c>
      <c r="C127" s="10">
        <f>'[1]анализ 2020'!ES1338</f>
        <v>0</v>
      </c>
      <c r="D127" s="10">
        <f>'[1]анализ 2020'!J1338</f>
        <v>53400</v>
      </c>
      <c r="E127" s="10">
        <f>'[1]анализ 2020'!K1338</f>
        <v>20200</v>
      </c>
    </row>
    <row r="128" spans="1:5" ht="48" hidden="1">
      <c r="A128" s="11" t="s">
        <v>161</v>
      </c>
      <c r="B128" s="10"/>
      <c r="C128" s="10"/>
      <c r="D128" s="10">
        <f>'[1]анализ 2020'!J1360</f>
        <v>0</v>
      </c>
      <c r="E128" s="10">
        <f>'[1]анализ 2020'!K1360</f>
        <v>1090800</v>
      </c>
    </row>
    <row r="129" spans="1:5" ht="60" hidden="1">
      <c r="A129" s="11" t="s">
        <v>162</v>
      </c>
      <c r="B129" s="10"/>
      <c r="C129" s="10"/>
      <c r="D129" s="10">
        <f>'[1]анализ 2020'!J1367</f>
        <v>0</v>
      </c>
      <c r="E129" s="10">
        <f>'[1]анализ 2020'!K1367</f>
        <v>71000</v>
      </c>
    </row>
    <row r="130" spans="1:5" ht="51.75" customHeight="1">
      <c r="A130" s="20" t="s">
        <v>208</v>
      </c>
      <c r="B130" s="10">
        <v>4512000</v>
      </c>
      <c r="C130" s="10">
        <v>4382005.91</v>
      </c>
      <c r="D130" s="10"/>
      <c r="E130" s="10"/>
    </row>
    <row r="131" spans="1:5" ht="63.75">
      <c r="A131" s="20" t="s">
        <v>209</v>
      </c>
      <c r="B131" s="10">
        <v>288000</v>
      </c>
      <c r="C131" s="10">
        <v>279702.5</v>
      </c>
      <c r="D131" s="10"/>
      <c r="E131" s="10"/>
    </row>
    <row r="132" spans="1:5" ht="77.25" customHeight="1">
      <c r="A132" s="11" t="s">
        <v>118</v>
      </c>
      <c r="B132" s="10">
        <v>1330100</v>
      </c>
      <c r="C132" s="10">
        <v>1330100</v>
      </c>
      <c r="D132" s="10">
        <f>'[1]анализ 2020'!J1345</f>
        <v>1662200</v>
      </c>
      <c r="E132" s="10">
        <f>'[1]анализ 2020'!K1345</f>
        <v>1612000</v>
      </c>
    </row>
    <row r="133" spans="1:5" ht="96">
      <c r="A133" s="11" t="s">
        <v>114</v>
      </c>
      <c r="B133" s="10">
        <v>85000</v>
      </c>
      <c r="C133" s="10">
        <v>85000</v>
      </c>
      <c r="D133" s="10">
        <f>'[1]анализ 2020'!J1353</f>
        <v>106210</v>
      </c>
      <c r="E133" s="10">
        <f>'[1]анализ 2020'!K1353</f>
        <v>103000</v>
      </c>
    </row>
    <row r="134" spans="1:5" ht="63.75">
      <c r="A134" s="20" t="s">
        <v>212</v>
      </c>
      <c r="B134" s="10">
        <v>303000</v>
      </c>
      <c r="C134" s="10">
        <v>0</v>
      </c>
      <c r="D134" s="10"/>
      <c r="E134" s="10"/>
    </row>
    <row r="135" spans="1:5" ht="76.5">
      <c r="A135" s="20" t="s">
        <v>213</v>
      </c>
      <c r="B135" s="10">
        <v>20700</v>
      </c>
      <c r="C135" s="10">
        <v>0</v>
      </c>
      <c r="D135" s="10"/>
      <c r="E135" s="10"/>
    </row>
    <row r="136" spans="1:5" ht="48">
      <c r="A136" s="16" t="s">
        <v>163</v>
      </c>
      <c r="B136" s="10">
        <v>5039000</v>
      </c>
      <c r="C136" s="10">
        <v>4812191.46</v>
      </c>
      <c r="D136" s="10">
        <f>'[1]анализ 2020'!J1395</f>
        <v>2997500</v>
      </c>
      <c r="E136" s="10">
        <f>'[1]анализ 2020'!K1395</f>
        <v>2997500</v>
      </c>
    </row>
    <row r="137" spans="1:5" ht="49.5" customHeight="1">
      <c r="A137" s="16" t="s">
        <v>164</v>
      </c>
      <c r="B137" s="10">
        <v>311454</v>
      </c>
      <c r="C137" s="10">
        <v>307220.1</v>
      </c>
      <c r="D137" s="10">
        <f>'[1]анализ 2020'!J1402</f>
        <v>191400</v>
      </c>
      <c r="E137" s="10">
        <f>'[1]анализ 2020'!K1402</f>
        <v>191400</v>
      </c>
    </row>
    <row r="138" spans="1:5" ht="38.25">
      <c r="A138" s="35" t="s">
        <v>165</v>
      </c>
      <c r="B138" s="10">
        <v>3498400</v>
      </c>
      <c r="C138" s="10">
        <v>2076635.4</v>
      </c>
      <c r="D138" s="10">
        <f>'[1]анализ 2020'!J1409</f>
        <v>0</v>
      </c>
      <c r="E138" s="10">
        <f>'[1]анализ 2020'!K1409</f>
        <v>0</v>
      </c>
    </row>
    <row r="139" spans="1:5" ht="51">
      <c r="A139" s="35" t="s">
        <v>166</v>
      </c>
      <c r="B139" s="10">
        <v>250200</v>
      </c>
      <c r="C139" s="10">
        <v>132668.65</v>
      </c>
      <c r="D139" s="10">
        <f>'[1]анализ 2020'!J1416</f>
        <v>0</v>
      </c>
      <c r="E139" s="10">
        <f>'[1]анализ 2020'!K1416</f>
        <v>0</v>
      </c>
    </row>
    <row r="140" spans="1:5" ht="51">
      <c r="A140" s="35" t="s">
        <v>199</v>
      </c>
      <c r="B140" s="10">
        <v>29884000</v>
      </c>
      <c r="C140" s="10">
        <v>19005847.38</v>
      </c>
      <c r="D140" s="10"/>
      <c r="E140" s="10"/>
    </row>
    <row r="141" spans="1:5" ht="63.75">
      <c r="A141" s="35" t="s">
        <v>200</v>
      </c>
      <c r="B141" s="10">
        <v>302100</v>
      </c>
      <c r="C141" s="10">
        <v>192004.58</v>
      </c>
      <c r="D141" s="10"/>
      <c r="E141" s="10"/>
    </row>
    <row r="142" spans="1:5" ht="76.5" hidden="1">
      <c r="A142" s="35" t="s">
        <v>167</v>
      </c>
      <c r="B142" s="10"/>
      <c r="C142" s="10"/>
      <c r="D142" s="10">
        <f>'[1]анализ 2020'!J1423</f>
        <v>0</v>
      </c>
      <c r="E142" s="10">
        <f>'[1]анализ 2020'!K1423</f>
        <v>0</v>
      </c>
    </row>
    <row r="143" spans="1:5" ht="89.25" hidden="1">
      <c r="A143" s="35" t="s">
        <v>168</v>
      </c>
      <c r="B143" s="10"/>
      <c r="C143" s="10"/>
      <c r="D143" s="10">
        <f>'[1]анализ 2020'!J1430</f>
        <v>0</v>
      </c>
      <c r="E143" s="10">
        <f>'[1]анализ 2020'!K1430</f>
        <v>0</v>
      </c>
    </row>
    <row r="144" spans="1:5" ht="38.25">
      <c r="A144" s="40" t="s">
        <v>169</v>
      </c>
      <c r="B144" s="10">
        <v>628200</v>
      </c>
      <c r="C144" s="10">
        <v>458377.24</v>
      </c>
      <c r="D144" s="10">
        <f>'[1]анализ 2020'!J1437</f>
        <v>0</v>
      </c>
      <c r="E144" s="10">
        <f>'[1]анализ 2020'!K1437</f>
        <v>0</v>
      </c>
    </row>
    <row r="145" spans="1:5" ht="102" hidden="1">
      <c r="A145" s="40" t="s">
        <v>192</v>
      </c>
      <c r="B145" s="10"/>
      <c r="C145" s="10"/>
      <c r="D145" s="10"/>
      <c r="E145" s="10"/>
    </row>
    <row r="146" spans="1:5" ht="24">
      <c r="A146" s="43" t="s">
        <v>170</v>
      </c>
      <c r="B146" s="10">
        <v>102700</v>
      </c>
      <c r="C146" s="10">
        <v>16855.53</v>
      </c>
      <c r="D146" s="10">
        <f>'[1]анализ 2020'!J1374</f>
        <v>226080</v>
      </c>
      <c r="E146" s="10">
        <f>'[1]анализ 2020'!K1374</f>
        <v>226080</v>
      </c>
    </row>
    <row r="147" spans="1:5" ht="38.25">
      <c r="A147" s="27" t="s">
        <v>93</v>
      </c>
      <c r="B147" s="10">
        <v>18405300</v>
      </c>
      <c r="C147" s="10">
        <v>10000000</v>
      </c>
      <c r="D147" s="10"/>
      <c r="E147" s="10"/>
    </row>
    <row r="148" spans="1:5" ht="38.25">
      <c r="A148" s="27" t="s">
        <v>94</v>
      </c>
      <c r="B148" s="10">
        <v>1174810.3</v>
      </c>
      <c r="C148" s="10">
        <v>638300</v>
      </c>
      <c r="D148" s="10">
        <f>'[1]анализ 2020'!J2944+'[1]анализ 2020'!J2958</f>
        <v>4166610</v>
      </c>
      <c r="E148" s="10">
        <f>'[1]анализ 2020'!K2944+'[1]анализ 2020'!K2958</f>
        <v>0</v>
      </c>
    </row>
    <row r="149" spans="1:5" ht="24" customHeight="1">
      <c r="A149" s="16" t="s">
        <v>203</v>
      </c>
      <c r="B149" s="10">
        <v>22334.21</v>
      </c>
      <c r="C149" s="10">
        <f>'[1]анализ 2020'!ES1381</f>
        <v>0</v>
      </c>
      <c r="D149" s="10"/>
      <c r="E149" s="10"/>
    </row>
    <row r="150" spans="1:5" ht="24">
      <c r="A150" s="16" t="s">
        <v>204</v>
      </c>
      <c r="B150" s="10">
        <v>1425.79</v>
      </c>
      <c r="C150" s="10">
        <f>'[1]анализ 2020'!ES1388</f>
        <v>0</v>
      </c>
      <c r="D150" s="10"/>
      <c r="E150" s="10"/>
    </row>
    <row r="151" spans="1:5" ht="24" hidden="1">
      <c r="A151" s="9" t="s">
        <v>171</v>
      </c>
      <c r="B151" s="10">
        <f>'[1]анализ 2020'!ER3330</f>
        <v>0</v>
      </c>
      <c r="C151" s="10">
        <f>'[1]анализ 2020'!ES3330</f>
        <v>0</v>
      </c>
      <c r="D151" s="10"/>
      <c r="E151" s="10"/>
    </row>
    <row r="152" spans="1:5" ht="48">
      <c r="A152" s="22" t="s">
        <v>172</v>
      </c>
      <c r="B152" s="8">
        <f>SUM(B153:B161)</f>
        <v>53491557.5</v>
      </c>
      <c r="C152" s="8">
        <f>SUM(C153:C161)</f>
        <v>44988210.52</v>
      </c>
      <c r="D152" s="8">
        <f>SUM(D153:D161)</f>
        <v>22570417</v>
      </c>
      <c r="E152" s="8">
        <f>SUM(E153:E161)</f>
        <v>17702545</v>
      </c>
    </row>
    <row r="153" spans="1:5" ht="36">
      <c r="A153" s="9" t="s">
        <v>45</v>
      </c>
      <c r="B153" s="10">
        <v>12651424</v>
      </c>
      <c r="C153" s="10">
        <v>10569943.36</v>
      </c>
      <c r="D153" s="10">
        <f>'[1]анализ 2020'!J1468</f>
        <v>22253889</v>
      </c>
      <c r="E153" s="10">
        <f>'[1]анализ 2020'!K1468</f>
        <v>17702545</v>
      </c>
    </row>
    <row r="154" spans="1:5" ht="38.25">
      <c r="A154" s="40" t="s">
        <v>201</v>
      </c>
      <c r="B154" s="10">
        <v>16876202.5</v>
      </c>
      <c r="C154" s="10">
        <v>14057670.85</v>
      </c>
      <c r="D154" s="10"/>
      <c r="E154" s="10"/>
    </row>
    <row r="155" spans="1:5" ht="36" hidden="1">
      <c r="A155" s="9" t="s">
        <v>112</v>
      </c>
      <c r="B155" s="10">
        <f>'[1]анализ 2020'!ER1475</f>
        <v>0</v>
      </c>
      <c r="C155" s="10">
        <f>'[1]анализ 2020'!ES1475</f>
        <v>0</v>
      </c>
      <c r="D155" s="10"/>
      <c r="E155" s="10"/>
    </row>
    <row r="156" spans="1:5" ht="36" hidden="1">
      <c r="A156" s="9" t="s">
        <v>113</v>
      </c>
      <c r="B156" s="10">
        <f>'[1]анализ 2020'!ER1482</f>
        <v>0</v>
      </c>
      <c r="C156" s="10">
        <f>'[1]анализ 2020'!ES1482</f>
        <v>0</v>
      </c>
      <c r="D156" s="10"/>
      <c r="E156" s="10"/>
    </row>
    <row r="157" spans="1:5" ht="24" hidden="1">
      <c r="A157" s="16" t="s">
        <v>78</v>
      </c>
      <c r="B157" s="10">
        <f>'[1]анализ 2020'!ER1489</f>
        <v>0</v>
      </c>
      <c r="C157" s="10">
        <f>'[1]анализ 2020'!ES1489</f>
        <v>0</v>
      </c>
      <c r="D157" s="10"/>
      <c r="E157" s="10"/>
    </row>
    <row r="158" spans="1:5" ht="38.25" hidden="1">
      <c r="A158" s="35" t="s">
        <v>197</v>
      </c>
      <c r="B158" s="10"/>
      <c r="C158" s="10"/>
      <c r="D158" s="10"/>
      <c r="E158" s="10"/>
    </row>
    <row r="159" spans="1:5" ht="36">
      <c r="A159" s="16" t="s">
        <v>173</v>
      </c>
      <c r="B159" s="10">
        <v>102000</v>
      </c>
      <c r="C159" s="10">
        <v>97170</v>
      </c>
      <c r="D159" s="10">
        <f>'[1]анализ 2020'!J1496</f>
        <v>316528</v>
      </c>
      <c r="E159" s="10">
        <f>'[1]анализ 2020'!K1496</f>
        <v>0</v>
      </c>
    </row>
    <row r="160" spans="1:5" ht="54.75" customHeight="1">
      <c r="A160" s="44" t="s">
        <v>46</v>
      </c>
      <c r="B160" s="10">
        <v>14762631</v>
      </c>
      <c r="C160" s="10">
        <v>11164126.31</v>
      </c>
      <c r="D160" s="10">
        <f>'[1]анализ 2020'!J3484</f>
        <v>0</v>
      </c>
      <c r="E160" s="10">
        <f>'[1]анализ 2020'!K3484</f>
        <v>0</v>
      </c>
    </row>
    <row r="161" spans="1:5" ht="36">
      <c r="A161" s="9" t="s">
        <v>112</v>
      </c>
      <c r="B161" s="10">
        <v>9099300</v>
      </c>
      <c r="C161" s="10">
        <v>9099300</v>
      </c>
      <c r="D161" s="10"/>
      <c r="E161" s="10"/>
    </row>
    <row r="162" spans="1:5" ht="36">
      <c r="A162" s="21" t="s">
        <v>174</v>
      </c>
      <c r="B162" s="8">
        <f>B163+B164+B165+B166+B167</f>
        <v>3684200</v>
      </c>
      <c r="C162" s="8">
        <f>C163+C164+C165+C166+C167</f>
        <v>3686940.72</v>
      </c>
      <c r="D162" s="8">
        <f>D163+D164+D165+D166+D167</f>
        <v>4366628</v>
      </c>
      <c r="E162" s="8">
        <f>E163+E164+E165+E166+E167</f>
        <v>4221800</v>
      </c>
    </row>
    <row r="163" spans="1:5" ht="60">
      <c r="A163" s="24" t="s">
        <v>47</v>
      </c>
      <c r="B163" s="10">
        <v>3227300</v>
      </c>
      <c r="C163" s="10">
        <v>3227300</v>
      </c>
      <c r="D163" s="10">
        <f>'[1]анализ 2020'!J1532</f>
        <v>3891800</v>
      </c>
      <c r="E163" s="10">
        <f>'[1]анализ 2020'!K1532</f>
        <v>3891800</v>
      </c>
    </row>
    <row r="164" spans="1:5" ht="48" hidden="1">
      <c r="A164" s="24" t="s">
        <v>48</v>
      </c>
      <c r="B164" s="10">
        <v>0</v>
      </c>
      <c r="C164" s="10">
        <v>0</v>
      </c>
      <c r="D164" s="10"/>
      <c r="E164" s="10"/>
    </row>
    <row r="165" spans="1:5" ht="38.25" customHeight="1">
      <c r="A165" s="24" t="s">
        <v>49</v>
      </c>
      <c r="B165" s="10">
        <v>206100</v>
      </c>
      <c r="C165" s="10">
        <v>206100</v>
      </c>
      <c r="D165" s="10">
        <f>'[1]анализ 2020'!J1544</f>
        <v>250000</v>
      </c>
      <c r="E165" s="10">
        <f>'[1]анализ 2020'!K1544</f>
        <v>250000</v>
      </c>
    </row>
    <row r="166" spans="1:5" ht="48" hidden="1">
      <c r="A166" s="24" t="s">
        <v>50</v>
      </c>
      <c r="B166" s="10">
        <v>0</v>
      </c>
      <c r="C166" s="10">
        <v>0</v>
      </c>
      <c r="D166" s="10">
        <f>'[1]анализ 2020'!J1551</f>
        <v>0</v>
      </c>
      <c r="E166" s="10">
        <f>'[1]анализ 2020'!K1551</f>
        <v>0</v>
      </c>
    </row>
    <row r="167" spans="1:5" ht="36">
      <c r="A167" s="13" t="s">
        <v>51</v>
      </c>
      <c r="B167" s="10">
        <v>250800</v>
      </c>
      <c r="C167" s="10">
        <v>253540.72</v>
      </c>
      <c r="D167" s="10">
        <f>'[1]анализ 2020'!J1558</f>
        <v>224828</v>
      </c>
      <c r="E167" s="10">
        <f>'[1]анализ 2020'!K1558</f>
        <v>80000</v>
      </c>
    </row>
    <row r="168" spans="1:5" ht="36">
      <c r="A168" s="21" t="s">
        <v>175</v>
      </c>
      <c r="B168" s="8">
        <f>B169+B170+B171</f>
        <v>23390548.28</v>
      </c>
      <c r="C168" s="8">
        <f>C169+C170+C171</f>
        <v>19960297.67</v>
      </c>
      <c r="D168" s="8">
        <f>D169+D170+D171</f>
        <v>15155740</v>
      </c>
      <c r="E168" s="8">
        <f>E169+E170+E171</f>
        <v>11548597</v>
      </c>
    </row>
    <row r="169" spans="1:5" ht="36">
      <c r="A169" s="9" t="s">
        <v>52</v>
      </c>
      <c r="B169" s="10">
        <v>23208089</v>
      </c>
      <c r="C169" s="10">
        <v>19797297.67</v>
      </c>
      <c r="D169" s="10">
        <f>'[1]анализ 2020'!J1582</f>
        <v>14985640</v>
      </c>
      <c r="E169" s="10">
        <f>'[1]анализ 2020'!K1582</f>
        <v>11398597</v>
      </c>
    </row>
    <row r="170" spans="1:5" ht="24">
      <c r="A170" s="9" t="s">
        <v>53</v>
      </c>
      <c r="B170" s="10">
        <v>6459.28</v>
      </c>
      <c r="C170" s="10">
        <v>0</v>
      </c>
      <c r="D170" s="10">
        <f>'[1]анализ 2020'!J1638</f>
        <v>10000</v>
      </c>
      <c r="E170" s="10">
        <f>'[1]анализ 2020'!K1638</f>
        <v>10000</v>
      </c>
    </row>
    <row r="171" spans="1:5" ht="24">
      <c r="A171" s="25" t="s">
        <v>176</v>
      </c>
      <c r="B171" s="10">
        <v>176000</v>
      </c>
      <c r="C171" s="10">
        <v>163000</v>
      </c>
      <c r="D171" s="10">
        <f>'[1]анализ 2020'!J1657</f>
        <v>160100</v>
      </c>
      <c r="E171" s="10">
        <f>'[1]анализ 2020'!K1657</f>
        <v>140000</v>
      </c>
    </row>
    <row r="172" spans="1:5" ht="12.75">
      <c r="A172" s="1"/>
      <c r="B172" s="1"/>
      <c r="C172" s="1"/>
      <c r="D172" s="1"/>
      <c r="E172" s="1"/>
    </row>
    <row r="173" spans="1:5" ht="36">
      <c r="A173" s="26" t="s">
        <v>177</v>
      </c>
      <c r="B173" s="6">
        <f>B174+B179+B185+B190+B197</f>
        <v>37650856.58</v>
      </c>
      <c r="C173" s="6">
        <f>C174+C179+C185+C190+C197</f>
        <v>28273233.22</v>
      </c>
      <c r="D173" s="6">
        <f>D174+D179+D185+D190+D197</f>
        <v>28752236</v>
      </c>
      <c r="E173" s="6">
        <f>E174+E179+E185+E190+E197</f>
        <v>24803561</v>
      </c>
    </row>
    <row r="174" spans="1:5" ht="36">
      <c r="A174" s="7" t="s">
        <v>178</v>
      </c>
      <c r="B174" s="8">
        <f>B175+B176+B178+B177</f>
        <v>7610319</v>
      </c>
      <c r="C174" s="8">
        <f>C175+C176+C178+C177</f>
        <v>5259887.56</v>
      </c>
      <c r="D174" s="8">
        <f>D175+D176+D178</f>
        <v>11565484</v>
      </c>
      <c r="E174" s="8">
        <f>E175+E176+E178</f>
        <v>11565484</v>
      </c>
    </row>
    <row r="175" spans="1:5" ht="36" hidden="1">
      <c r="A175" s="9" t="s">
        <v>54</v>
      </c>
      <c r="B175" s="10">
        <f>'[1]анализ 2020'!ER2165</f>
        <v>0</v>
      </c>
      <c r="C175" s="10">
        <f>'[1]анализ 2020'!ES2165</f>
        <v>0</v>
      </c>
      <c r="D175" s="10"/>
      <c r="E175" s="10"/>
    </row>
    <row r="176" spans="1:5" ht="63.75" hidden="1">
      <c r="A176" s="27" t="s">
        <v>115</v>
      </c>
      <c r="B176" s="10"/>
      <c r="C176" s="10"/>
      <c r="D176" s="10">
        <f>'[1]анализ 2020'!J2177</f>
        <v>0</v>
      </c>
      <c r="E176" s="10">
        <f>'[1]анализ 2020'!K2177</f>
        <v>0</v>
      </c>
    </row>
    <row r="177" spans="1:5" ht="62.25" customHeight="1" hidden="1">
      <c r="A177" s="14" t="s">
        <v>116</v>
      </c>
      <c r="B177" s="10"/>
      <c r="C177" s="10"/>
      <c r="D177" s="10"/>
      <c r="E177" s="10"/>
    </row>
    <row r="178" spans="1:5" ht="48">
      <c r="A178" s="9" t="s">
        <v>55</v>
      </c>
      <c r="B178" s="10">
        <v>7610319</v>
      </c>
      <c r="C178" s="10">
        <v>5259887.56</v>
      </c>
      <c r="D178" s="10">
        <f>'[1]анализ 2020'!J2227+'[1]анализ 2020'!J1683+'[1]анализ 2020'!J1689+'[1]анализ 2020'!J1695</f>
        <v>11565484</v>
      </c>
      <c r="E178" s="10">
        <f>'[1]анализ 2020'!K2227+'[1]анализ 2020'!K1683+'[1]анализ 2020'!K1689+'[1]анализ 2020'!K1695</f>
        <v>11565484</v>
      </c>
    </row>
    <row r="179" spans="1:5" ht="36">
      <c r="A179" s="7" t="s">
        <v>179</v>
      </c>
      <c r="B179" s="8">
        <f>B180+B181+B182+B183+B184</f>
        <v>13457064.000000002</v>
      </c>
      <c r="C179" s="8">
        <f>C180+C181+C182+C183+C184</f>
        <v>9211736.72</v>
      </c>
      <c r="D179" s="8">
        <f>D180+D181+D182+D183+D184</f>
        <v>1565300</v>
      </c>
      <c r="E179" s="8">
        <f>E180+E181+E182+E183+E184</f>
        <v>1565300</v>
      </c>
    </row>
    <row r="180" spans="1:5" ht="24">
      <c r="A180" s="9" t="s">
        <v>56</v>
      </c>
      <c r="B180" s="10">
        <v>924088</v>
      </c>
      <c r="C180" s="10">
        <v>849885.53</v>
      </c>
      <c r="D180" s="10">
        <f>'[1]анализ 2020'!J2294+'[1]анализ 2020'!J2308</f>
        <v>1565300</v>
      </c>
      <c r="E180" s="10">
        <f>'[1]анализ 2020'!K2294+'[1]анализ 2020'!K2308</f>
        <v>1565300</v>
      </c>
    </row>
    <row r="181" spans="1:5" ht="24">
      <c r="A181" s="9" t="s">
        <v>57</v>
      </c>
      <c r="B181" s="10">
        <v>1165220</v>
      </c>
      <c r="C181" s="10">
        <v>780493.4</v>
      </c>
      <c r="D181" s="10">
        <f>'[1]анализ 2020'!J2322+'[1]анализ 2020'!J2343+'[1]анализ 2020'!J2391</f>
        <v>0</v>
      </c>
      <c r="E181" s="10">
        <f>'[1]анализ 2020'!K2322+'[1]анализ 2020'!K2343+'[1]анализ 2020'!K2391</f>
        <v>0</v>
      </c>
    </row>
    <row r="182" spans="1:5" ht="36">
      <c r="A182" s="14" t="s">
        <v>58</v>
      </c>
      <c r="B182" s="10">
        <v>8371417</v>
      </c>
      <c r="C182" s="10">
        <v>4585018.79</v>
      </c>
      <c r="D182" s="10">
        <f>'[1]анализ 2020'!J2433+'[1]анализ 2020'!J2413</f>
        <v>0</v>
      </c>
      <c r="E182" s="10">
        <f>'[1]анализ 2020'!K2433+'[1]анализ 2020'!K2413</f>
        <v>0</v>
      </c>
    </row>
    <row r="183" spans="1:5" ht="23.25" customHeight="1">
      <c r="A183" s="16" t="s">
        <v>205</v>
      </c>
      <c r="B183" s="10">
        <v>2816531.87</v>
      </c>
      <c r="C183" s="10">
        <v>2816531.89</v>
      </c>
      <c r="D183" s="10"/>
      <c r="E183" s="10"/>
    </row>
    <row r="184" spans="1:5" ht="24">
      <c r="A184" s="16" t="s">
        <v>204</v>
      </c>
      <c r="B184" s="10">
        <v>179807.13</v>
      </c>
      <c r="C184" s="10">
        <v>179807.11</v>
      </c>
      <c r="D184" s="10"/>
      <c r="E184" s="10"/>
    </row>
    <row r="185" spans="1:5" ht="36">
      <c r="A185" s="28" t="s">
        <v>180</v>
      </c>
      <c r="B185" s="8">
        <f>B186+B187+B188</f>
        <v>2167425.58</v>
      </c>
      <c r="C185" s="8">
        <f>C186+C187+C188</f>
        <v>1864366.86</v>
      </c>
      <c r="D185" s="8">
        <f>D186</f>
        <v>1526654</v>
      </c>
      <c r="E185" s="8">
        <f>E186</f>
        <v>954654</v>
      </c>
    </row>
    <row r="186" spans="1:5" ht="24">
      <c r="A186" s="23" t="s">
        <v>59</v>
      </c>
      <c r="B186" s="10">
        <v>2167425.58</v>
      </c>
      <c r="C186" s="10">
        <v>1864366.86</v>
      </c>
      <c r="D186" s="10">
        <f>'[1]анализ 2020'!J929+'[1]анализ 2020'!J1775+'[1]анализ 2020'!J2491+'[1]анализ 2020'!J3523</f>
        <v>1526654</v>
      </c>
      <c r="E186" s="10">
        <f>'[1]анализ 2020'!K929+'[1]анализ 2020'!K1775+'[1]анализ 2020'!K2491+'[1]анализ 2020'!K3523</f>
        <v>954654</v>
      </c>
    </row>
    <row r="187" spans="1:5" ht="25.5" customHeight="1" hidden="1">
      <c r="A187" s="16" t="s">
        <v>205</v>
      </c>
      <c r="B187" s="10">
        <v>0</v>
      </c>
      <c r="C187" s="10">
        <v>0</v>
      </c>
      <c r="D187" s="10"/>
      <c r="E187" s="10"/>
    </row>
    <row r="188" spans="1:5" ht="24" hidden="1">
      <c r="A188" s="16" t="s">
        <v>204</v>
      </c>
      <c r="B188" s="10">
        <v>0</v>
      </c>
      <c r="C188" s="10">
        <v>0</v>
      </c>
      <c r="D188" s="10"/>
      <c r="E188" s="10"/>
    </row>
    <row r="189" spans="1:5" ht="12.75" hidden="1">
      <c r="A189" s="23"/>
      <c r="B189" s="10"/>
      <c r="C189" s="10"/>
      <c r="D189" s="10"/>
      <c r="E189" s="10"/>
    </row>
    <row r="190" spans="1:5" ht="36" customHeight="1">
      <c r="A190" s="7" t="s">
        <v>181</v>
      </c>
      <c r="B190" s="8">
        <f>B193+B195+B196+B194+B191+B192</f>
        <v>2277000</v>
      </c>
      <c r="C190" s="8">
        <f>C193+C195+C196+C194+C191+C192</f>
        <v>2242104</v>
      </c>
      <c r="D190" s="8">
        <f>D193+D195+D196+D194+D191+D192</f>
        <v>4000000</v>
      </c>
      <c r="E190" s="8">
        <f>E193+E195+E196+E194+E191+E192</f>
        <v>3299260</v>
      </c>
    </row>
    <row r="191" spans="1:5" ht="53.25" customHeight="1" hidden="1">
      <c r="A191" s="14" t="s">
        <v>100</v>
      </c>
      <c r="B191" s="36">
        <f>'[1]анализ 2020'!ER3178</f>
        <v>0</v>
      </c>
      <c r="C191" s="36">
        <f>'[1]анализ 2020'!ES3178</f>
        <v>0</v>
      </c>
      <c r="D191" s="36"/>
      <c r="E191" s="36"/>
    </row>
    <row r="192" spans="1:5" ht="52.5" customHeight="1" hidden="1">
      <c r="A192" s="14" t="s">
        <v>101</v>
      </c>
      <c r="B192" s="36">
        <f>'[1]анализ 2020'!ER3189</f>
        <v>0</v>
      </c>
      <c r="C192" s="36">
        <f>'[1]анализ 2020'!ES3189</f>
        <v>0</v>
      </c>
      <c r="D192" s="36"/>
      <c r="E192" s="36"/>
    </row>
    <row r="193" spans="1:5" ht="36">
      <c r="A193" s="9" t="s">
        <v>60</v>
      </c>
      <c r="B193" s="10">
        <v>228000</v>
      </c>
      <c r="C193" s="10">
        <v>193104</v>
      </c>
      <c r="D193" s="10">
        <f>'[1]анализ 2020'!J2521</f>
        <v>0</v>
      </c>
      <c r="E193" s="10">
        <f>'[1]анализ 2020'!K2521</f>
        <v>0</v>
      </c>
    </row>
    <row r="194" spans="1:5" ht="36" hidden="1">
      <c r="A194" s="9" t="s">
        <v>82</v>
      </c>
      <c r="B194" s="10">
        <v>0</v>
      </c>
      <c r="C194" s="10">
        <v>0</v>
      </c>
      <c r="D194" s="10">
        <f>'[1]анализ 2020'!J944+'[1]анализ 2020'!J1836+'[1]анализ 2020'!J2535+'[1]анализ 2020'!J3565</f>
        <v>4000000</v>
      </c>
      <c r="E194" s="10">
        <f>'[1]анализ 2020'!K944+'[1]анализ 2020'!K1836+'[1]анализ 2020'!K2535+'[1]анализ 2020'!K3565</f>
        <v>3299260</v>
      </c>
    </row>
    <row r="195" spans="1:5" ht="25.5" customHeight="1">
      <c r="A195" s="16" t="s">
        <v>205</v>
      </c>
      <c r="B195" s="10">
        <v>1926041.7</v>
      </c>
      <c r="C195" s="10">
        <v>1926041.7</v>
      </c>
      <c r="D195" s="10"/>
      <c r="E195" s="10"/>
    </row>
    <row r="196" spans="1:5" ht="24">
      <c r="A196" s="16" t="s">
        <v>204</v>
      </c>
      <c r="B196" s="10">
        <v>122958.3</v>
      </c>
      <c r="C196" s="10">
        <v>122958.3</v>
      </c>
      <c r="D196" s="10"/>
      <c r="E196" s="10"/>
    </row>
    <row r="197" spans="1:7" ht="48">
      <c r="A197" s="7" t="s">
        <v>182</v>
      </c>
      <c r="B197" s="8">
        <f>B198+B199+B200</f>
        <v>12139048</v>
      </c>
      <c r="C197" s="8">
        <f>C198+C199+C200</f>
        <v>9695138.08</v>
      </c>
      <c r="D197" s="8">
        <f>D198+D199+D200</f>
        <v>10094798</v>
      </c>
      <c r="E197" s="8">
        <f>E198+E199+E200</f>
        <v>7418863</v>
      </c>
      <c r="G197" s="2"/>
    </row>
    <row r="198" spans="1:5" ht="48">
      <c r="A198" s="9" t="s">
        <v>61</v>
      </c>
      <c r="B198" s="10">
        <v>7965609</v>
      </c>
      <c r="C198" s="10">
        <v>6331046.57</v>
      </c>
      <c r="D198" s="10">
        <f>'[1]анализ 2020'!J2591</f>
        <v>6428114</v>
      </c>
      <c r="E198" s="10">
        <f>'[1]анализ 2020'!K2591</f>
        <v>4766674</v>
      </c>
    </row>
    <row r="199" spans="1:7" ht="60">
      <c r="A199" s="9" t="s">
        <v>62</v>
      </c>
      <c r="B199" s="10">
        <f>3500+9500</f>
        <v>13000</v>
      </c>
      <c r="C199" s="10">
        <v>13000</v>
      </c>
      <c r="D199" s="10"/>
      <c r="E199" s="10"/>
      <c r="G199" s="2"/>
    </row>
    <row r="200" spans="1:5" ht="36">
      <c r="A200" s="9" t="s">
        <v>63</v>
      </c>
      <c r="B200" s="10">
        <v>4160439</v>
      </c>
      <c r="C200" s="10">
        <v>3351091.51</v>
      </c>
      <c r="D200" s="10">
        <f>'[1]анализ 2020'!J2647</f>
        <v>3666684</v>
      </c>
      <c r="E200" s="10">
        <f>'[1]анализ 2020'!K2647</f>
        <v>2652189</v>
      </c>
    </row>
    <row r="201" spans="1:5" ht="12.75">
      <c r="A201" s="9"/>
      <c r="B201" s="1"/>
      <c r="C201" s="1"/>
      <c r="D201" s="1"/>
      <c r="E201" s="1"/>
    </row>
    <row r="202" spans="1:5" ht="36">
      <c r="A202" s="5" t="s">
        <v>183</v>
      </c>
      <c r="B202" s="6">
        <f>B203+B204+B205+B206</f>
        <v>835044.95</v>
      </c>
      <c r="C202" s="6">
        <f>C203+C204+C205+C206</f>
        <v>681136.72</v>
      </c>
      <c r="D202" s="6">
        <f>D203+D204+D205+D206</f>
        <v>333000</v>
      </c>
      <c r="E202" s="6">
        <f>E203+E204+E205+E206</f>
        <v>343000</v>
      </c>
    </row>
    <row r="203" spans="1:5" ht="36">
      <c r="A203" s="9" t="s">
        <v>64</v>
      </c>
      <c r="B203" s="10">
        <v>30600</v>
      </c>
      <c r="C203" s="10">
        <v>0</v>
      </c>
      <c r="D203" s="10">
        <f>'[1]анализ 2020'!J1877</f>
        <v>30600</v>
      </c>
      <c r="E203" s="10">
        <f>'[1]анализ 2020'!K1877</f>
        <v>26000</v>
      </c>
    </row>
    <row r="204" spans="1:5" ht="24">
      <c r="A204" s="9" t="s">
        <v>65</v>
      </c>
      <c r="B204" s="10">
        <v>804444.95</v>
      </c>
      <c r="C204" s="10">
        <v>681136.72</v>
      </c>
      <c r="D204" s="10">
        <f>'[1]анализ 2020'!J2667</f>
        <v>302400</v>
      </c>
      <c r="E204" s="10">
        <f>'[1]анализ 2020'!K2667</f>
        <v>317000</v>
      </c>
    </row>
    <row r="205" spans="1:5" ht="36" hidden="1">
      <c r="A205" s="9" t="s">
        <v>96</v>
      </c>
      <c r="B205" s="10">
        <f>'[1]анализ 2020'!ER2657</f>
        <v>0</v>
      </c>
      <c r="C205" s="10">
        <f>'[1]анализ 2020'!ES2657</f>
        <v>0</v>
      </c>
      <c r="D205" s="10"/>
      <c r="E205" s="10"/>
    </row>
    <row r="206" spans="1:5" ht="48" hidden="1">
      <c r="A206" s="9" t="s">
        <v>97</v>
      </c>
      <c r="B206" s="10">
        <f>'[1]анализ 2020'!ER2663</f>
        <v>0</v>
      </c>
      <c r="C206" s="10">
        <f>'[1]анализ 2020'!ES2663</f>
        <v>0</v>
      </c>
      <c r="D206" s="10">
        <f>'[1]анализ 2020'!J2662</f>
        <v>0</v>
      </c>
      <c r="E206" s="10">
        <f>'[1]анализ 2020'!K2662</f>
        <v>0</v>
      </c>
    </row>
    <row r="207" spans="1:5" ht="12.75">
      <c r="A207" s="1"/>
      <c r="B207" s="1"/>
      <c r="C207" s="1"/>
      <c r="D207" s="1"/>
      <c r="E207" s="1"/>
    </row>
    <row r="208" spans="1:5" ht="36">
      <c r="A208" s="5" t="s">
        <v>184</v>
      </c>
      <c r="B208" s="6">
        <f>SUM(B209:B217)</f>
        <v>5676363.16</v>
      </c>
      <c r="C208" s="6">
        <f>SUM(C209:C217)</f>
        <v>2631093.2600000002</v>
      </c>
      <c r="D208" s="6">
        <f>D209+D210+D211+D212+D213</f>
        <v>86822</v>
      </c>
      <c r="E208" s="6">
        <f>E209+E210+E211+E212+E213</f>
        <v>86822</v>
      </c>
    </row>
    <row r="209" spans="1:5" ht="38.25" hidden="1">
      <c r="A209" s="17" t="s">
        <v>66</v>
      </c>
      <c r="B209" s="10">
        <f>'[1]анализ 2020'!ER2107</f>
        <v>0</v>
      </c>
      <c r="C209" s="10">
        <f>'[1]анализ 2020'!ES2107</f>
        <v>0</v>
      </c>
      <c r="D209" s="10"/>
      <c r="E209" s="10"/>
    </row>
    <row r="210" spans="1:5" ht="12.75" hidden="1">
      <c r="A210" s="11" t="s">
        <v>67</v>
      </c>
      <c r="B210" s="10">
        <f>'[1]анализ 2020'!H2686</f>
        <v>0</v>
      </c>
      <c r="C210" s="10">
        <f>'[1]анализ 2020'!I2686</f>
        <v>0</v>
      </c>
      <c r="D210" s="10"/>
      <c r="E210" s="10"/>
    </row>
    <row r="211" spans="1:5" ht="38.25">
      <c r="A211" s="45" t="s">
        <v>194</v>
      </c>
      <c r="B211" s="10">
        <v>4813752.69</v>
      </c>
      <c r="C211" s="10">
        <v>2594354.62</v>
      </c>
      <c r="D211" s="10">
        <f>'[1]анализ 2020'!J2707</f>
        <v>0</v>
      </c>
      <c r="E211" s="10">
        <f>'[1]анализ 2020'!K2707</f>
        <v>0</v>
      </c>
    </row>
    <row r="212" spans="1:5" ht="25.5">
      <c r="A212" s="17" t="s">
        <v>89</v>
      </c>
      <c r="B212" s="10">
        <v>98110.47</v>
      </c>
      <c r="C212" s="10">
        <v>26099.42</v>
      </c>
      <c r="D212" s="10">
        <f>'[1]анализ 2020'!J2069</f>
        <v>86822</v>
      </c>
      <c r="E212" s="10">
        <f>'[1]анализ 2020'!K2069</f>
        <v>86822</v>
      </c>
    </row>
    <row r="213" spans="1:5" ht="25.5" hidden="1">
      <c r="A213" s="17" t="s">
        <v>90</v>
      </c>
      <c r="B213" s="10">
        <f>'[1]анализ 2020'!ER2088</f>
        <v>0</v>
      </c>
      <c r="C213" s="10">
        <f>'[1]анализ 2020'!ES2088</f>
        <v>0</v>
      </c>
      <c r="D213" s="10"/>
      <c r="E213" s="10"/>
    </row>
    <row r="214" spans="1:5" ht="36">
      <c r="A214" s="14" t="s">
        <v>117</v>
      </c>
      <c r="B214" s="10">
        <v>272000</v>
      </c>
      <c r="C214" s="10">
        <f>'[1]анализ 2020'!ES2126</f>
        <v>0</v>
      </c>
      <c r="D214" s="10"/>
      <c r="E214" s="10"/>
    </row>
    <row r="215" spans="1:5" ht="25.5" hidden="1">
      <c r="A215" s="37" t="s">
        <v>119</v>
      </c>
      <c r="B215" s="10">
        <f>'[1]анализ 2020'!I2723</f>
        <v>0</v>
      </c>
      <c r="C215" s="10">
        <f>'[1]анализ 2020'!J2723</f>
        <v>0</v>
      </c>
      <c r="D215" s="10"/>
      <c r="E215" s="10"/>
    </row>
    <row r="216" spans="1:5" ht="38.25" hidden="1">
      <c r="A216" s="37" t="s">
        <v>120</v>
      </c>
      <c r="B216" s="10">
        <v>0</v>
      </c>
      <c r="C216" s="10">
        <v>0</v>
      </c>
      <c r="D216" s="10"/>
      <c r="E216" s="10"/>
    </row>
    <row r="217" spans="1:5" ht="38.25">
      <c r="A217" s="37" t="s">
        <v>207</v>
      </c>
      <c r="B217" s="10">
        <v>492500</v>
      </c>
      <c r="C217" s="10">
        <v>10639.22</v>
      </c>
      <c r="D217" s="10"/>
      <c r="E217" s="10"/>
    </row>
    <row r="218" spans="1:5" ht="12.75">
      <c r="A218" s="1"/>
      <c r="B218" s="1"/>
      <c r="C218" s="1"/>
      <c r="D218" s="1"/>
      <c r="E218" s="1"/>
    </row>
    <row r="219" spans="1:5" ht="27.75" customHeight="1">
      <c r="A219" s="26" t="s">
        <v>185</v>
      </c>
      <c r="B219" s="6">
        <f>B220+B234</f>
        <v>33927940.09</v>
      </c>
      <c r="C219" s="6">
        <f>C220+C234</f>
        <v>26900723.090000004</v>
      </c>
      <c r="D219" s="6">
        <f>D220+D234</f>
        <v>28006343</v>
      </c>
      <c r="E219" s="6">
        <f>E220+E234</f>
        <v>22705397</v>
      </c>
    </row>
    <row r="220" spans="1:5" ht="36">
      <c r="A220" s="28" t="s">
        <v>186</v>
      </c>
      <c r="B220" s="8">
        <f>B221+B224+B225+B226+B232+B233+B222+B223+B229+B230+B231+B227+B228</f>
        <v>23727216.090000004</v>
      </c>
      <c r="C220" s="8">
        <f>C221+C224+C225+C226+C232+C233+C222+C223+C229+C230+C231+C227+C228</f>
        <v>18849343.490000002</v>
      </c>
      <c r="D220" s="8">
        <f>D221+D224+D225+D226+D232+D233+D222+D223+D229+D230</f>
        <v>19816952</v>
      </c>
      <c r="E220" s="8">
        <f>E221+E224+E225+E226+E232+E233+E222+E223+E229+E230</f>
        <v>16816952</v>
      </c>
    </row>
    <row r="221" spans="1:5" ht="36">
      <c r="A221" s="11" t="s">
        <v>68</v>
      </c>
      <c r="B221" s="10">
        <v>12265858</v>
      </c>
      <c r="C221" s="10">
        <v>10136524.59</v>
      </c>
      <c r="D221" s="10">
        <f>'[1]анализ 2020'!J3341</f>
        <v>16627352</v>
      </c>
      <c r="E221" s="10">
        <f>'[1]анализ 2020'!K3341</f>
        <v>16627352</v>
      </c>
    </row>
    <row r="222" spans="1:5" ht="36">
      <c r="A222" s="9" t="s">
        <v>112</v>
      </c>
      <c r="B222" s="10">
        <v>7723070</v>
      </c>
      <c r="C222" s="10">
        <v>5727818.9</v>
      </c>
      <c r="D222" s="10"/>
      <c r="E222" s="10"/>
    </row>
    <row r="223" spans="1:5" ht="36" hidden="1">
      <c r="A223" s="9" t="s">
        <v>113</v>
      </c>
      <c r="B223" s="10">
        <f>'[1]анализ 2020'!ER3355</f>
        <v>0</v>
      </c>
      <c r="C223" s="10">
        <f>'[1]анализ 2020'!ES3355</f>
        <v>0</v>
      </c>
      <c r="D223" s="10"/>
      <c r="E223" s="10"/>
    </row>
    <row r="224" spans="1:5" ht="36" hidden="1">
      <c r="A224" s="16" t="s">
        <v>69</v>
      </c>
      <c r="B224" s="10">
        <f>'[1]анализ 2020'!ER3362</f>
        <v>0</v>
      </c>
      <c r="C224" s="10">
        <f>'[1]анализ 2020'!ES3362</f>
        <v>0</v>
      </c>
      <c r="D224" s="10"/>
      <c r="E224" s="10"/>
    </row>
    <row r="225" spans="1:5" ht="36">
      <c r="A225" s="16" t="s">
        <v>70</v>
      </c>
      <c r="B225" s="10">
        <v>41900</v>
      </c>
      <c r="C225" s="10">
        <v>0</v>
      </c>
      <c r="D225" s="10">
        <f>'[1]анализ 2020'!J3369</f>
        <v>156000</v>
      </c>
      <c r="E225" s="10">
        <f>'[1]анализ 2020'!K3369</f>
        <v>156000</v>
      </c>
    </row>
    <row r="226" spans="1:5" ht="36">
      <c r="A226" s="16" t="s">
        <v>71</v>
      </c>
      <c r="B226" s="10">
        <v>2674.42</v>
      </c>
      <c r="C226" s="10">
        <v>0</v>
      </c>
      <c r="D226" s="10">
        <f>'[1]анализ 2020'!J3376</f>
        <v>33600</v>
      </c>
      <c r="E226" s="10">
        <f>'[1]анализ 2020'!K3376</f>
        <v>33600</v>
      </c>
    </row>
    <row r="227" spans="1:5" ht="39.75" customHeight="1">
      <c r="A227" s="35" t="s">
        <v>210</v>
      </c>
      <c r="B227" s="10">
        <f>74033.67</f>
        <v>74033.67</v>
      </c>
      <c r="C227" s="10">
        <v>0</v>
      </c>
      <c r="D227" s="10"/>
      <c r="E227" s="10"/>
    </row>
    <row r="228" spans="1:5" ht="51">
      <c r="A228" s="35" t="s">
        <v>211</v>
      </c>
      <c r="B228" s="10">
        <v>19680</v>
      </c>
      <c r="C228" s="10">
        <v>0</v>
      </c>
      <c r="D228" s="10"/>
      <c r="E228" s="10"/>
    </row>
    <row r="229" spans="1:5" ht="51">
      <c r="A229" s="35" t="s">
        <v>187</v>
      </c>
      <c r="B229" s="10">
        <v>2820000</v>
      </c>
      <c r="C229" s="10">
        <v>2241900</v>
      </c>
      <c r="D229" s="10">
        <f>'[1]анализ 2020'!J3411</f>
        <v>2820000</v>
      </c>
      <c r="E229" s="10">
        <f>'[1]анализ 2020'!K3411</f>
        <v>0</v>
      </c>
    </row>
    <row r="230" spans="1:5" ht="51">
      <c r="A230" s="35" t="s">
        <v>188</v>
      </c>
      <c r="B230" s="10">
        <v>180000</v>
      </c>
      <c r="C230" s="10">
        <v>143100</v>
      </c>
      <c r="D230" s="10">
        <f>'[1]анализ 2020'!J3418</f>
        <v>180000</v>
      </c>
      <c r="E230" s="10">
        <f>'[1]анализ 2020'!K3418</f>
        <v>0</v>
      </c>
    </row>
    <row r="231" spans="1:5" ht="38.25" hidden="1">
      <c r="A231" s="40" t="s">
        <v>129</v>
      </c>
      <c r="B231" s="10">
        <v>0</v>
      </c>
      <c r="C231" s="10">
        <v>0</v>
      </c>
      <c r="D231" s="10"/>
      <c r="E231" s="10"/>
    </row>
    <row r="232" spans="1:5" ht="27" customHeight="1">
      <c r="A232" s="16" t="s">
        <v>203</v>
      </c>
      <c r="B232" s="10">
        <v>563994.6</v>
      </c>
      <c r="C232" s="10">
        <v>563994.6</v>
      </c>
      <c r="D232" s="10"/>
      <c r="E232" s="10"/>
    </row>
    <row r="233" spans="1:5" ht="24">
      <c r="A233" s="16" t="s">
        <v>204</v>
      </c>
      <c r="B233" s="10">
        <v>36005.4</v>
      </c>
      <c r="C233" s="10">
        <v>36005.4</v>
      </c>
      <c r="D233" s="10"/>
      <c r="E233" s="10"/>
    </row>
    <row r="234" spans="1:5" ht="24">
      <c r="A234" s="28" t="s">
        <v>189</v>
      </c>
      <c r="B234" s="8">
        <f>B235+B237+B236</f>
        <v>10200724</v>
      </c>
      <c r="C234" s="8">
        <f>C235+C237+C236</f>
        <v>8051379.6</v>
      </c>
      <c r="D234" s="8">
        <f>D235+D237</f>
        <v>8189391</v>
      </c>
      <c r="E234" s="8">
        <f>E235+E237</f>
        <v>5888445</v>
      </c>
    </row>
    <row r="235" spans="1:5" ht="36">
      <c r="A235" s="11" t="s">
        <v>72</v>
      </c>
      <c r="B235" s="10">
        <v>10200724</v>
      </c>
      <c r="C235" s="10">
        <v>8051379.6</v>
      </c>
      <c r="D235" s="10">
        <f>'[1]анализ 2020'!J3427</f>
        <v>8189391</v>
      </c>
      <c r="E235" s="10">
        <f>'[1]анализ 2020'!K3427</f>
        <v>5888445</v>
      </c>
    </row>
    <row r="236" spans="1:5" ht="51" hidden="1">
      <c r="A236" s="40" t="s">
        <v>195</v>
      </c>
      <c r="B236" s="10">
        <v>0</v>
      </c>
      <c r="C236" s="10">
        <v>0</v>
      </c>
      <c r="D236" s="10"/>
      <c r="E236" s="10"/>
    </row>
    <row r="237" spans="1:5" ht="38.25" hidden="1">
      <c r="A237" s="40" t="s">
        <v>129</v>
      </c>
      <c r="B237" s="10">
        <v>0</v>
      </c>
      <c r="C237" s="10">
        <v>0</v>
      </c>
      <c r="D237" s="10"/>
      <c r="E237" s="10"/>
    </row>
    <row r="238" spans="1:5" ht="12.75">
      <c r="A238" s="9"/>
      <c r="B238" s="10"/>
      <c r="C238" s="10"/>
      <c r="D238" s="10"/>
      <c r="E238" s="10"/>
    </row>
    <row r="239" spans="1:5" ht="36">
      <c r="A239" s="5" t="s">
        <v>108</v>
      </c>
      <c r="B239" s="6">
        <f>B240+B242+B241</f>
        <v>335000</v>
      </c>
      <c r="C239" s="6">
        <f>C240+C242</f>
        <v>150000</v>
      </c>
      <c r="D239" s="6">
        <f>D240+D242</f>
        <v>335000</v>
      </c>
      <c r="E239" s="6">
        <f>E240+E242</f>
        <v>335000</v>
      </c>
    </row>
    <row r="240" spans="1:5" ht="36">
      <c r="A240" s="9" t="s">
        <v>109</v>
      </c>
      <c r="B240" s="10">
        <v>300000</v>
      </c>
      <c r="C240" s="10">
        <v>150000</v>
      </c>
      <c r="D240" s="10">
        <f>'[1]анализ 2020'!J960</f>
        <v>300000</v>
      </c>
      <c r="E240" s="10">
        <f>'[1]анализ 2020'!K960</f>
        <v>300000</v>
      </c>
    </row>
    <row r="241" spans="1:5" ht="69" customHeight="1">
      <c r="A241" s="40" t="s">
        <v>196</v>
      </c>
      <c r="B241" s="10">
        <v>25000</v>
      </c>
      <c r="C241" s="10">
        <v>0</v>
      </c>
      <c r="D241" s="10"/>
      <c r="E241" s="10"/>
    </row>
    <row r="242" spans="1:5" ht="48">
      <c r="A242" s="9" t="s">
        <v>110</v>
      </c>
      <c r="B242" s="10">
        <v>10000</v>
      </c>
      <c r="C242" s="10">
        <v>0</v>
      </c>
      <c r="D242" s="10">
        <f>'[1]анализ 2020'!J967</f>
        <v>35000</v>
      </c>
      <c r="E242" s="10">
        <f>'[1]анализ 2020'!K967</f>
        <v>35000</v>
      </c>
    </row>
    <row r="243" spans="1:5" ht="12.75">
      <c r="A243" s="11"/>
      <c r="B243" s="10"/>
      <c r="C243" s="10"/>
      <c r="D243" s="10"/>
      <c r="E243" s="10"/>
    </row>
    <row r="244" spans="1:5" ht="12.75">
      <c r="A244" s="24" t="s">
        <v>73</v>
      </c>
      <c r="B244" s="10">
        <f>B248+B249+B245</f>
        <v>6705375</v>
      </c>
      <c r="C244" s="10">
        <f>C248+C249+C245</f>
        <v>5456946.99</v>
      </c>
      <c r="D244" s="10">
        <f>D248+D249+D245</f>
        <v>5761483</v>
      </c>
      <c r="E244" s="10">
        <f>E248+E249+E245</f>
        <v>4059384</v>
      </c>
    </row>
    <row r="245" spans="1:5" ht="12.75" hidden="1">
      <c r="A245" s="13" t="s">
        <v>105</v>
      </c>
      <c r="B245" s="10">
        <f>B246+B247</f>
        <v>0</v>
      </c>
      <c r="C245" s="10">
        <f>C246+C247</f>
        <v>0</v>
      </c>
      <c r="D245" s="10">
        <f>D246+D247</f>
        <v>0</v>
      </c>
      <c r="E245" s="10">
        <f>E246+E247</f>
        <v>0</v>
      </c>
    </row>
    <row r="246" spans="1:5" ht="24" hidden="1">
      <c r="A246" s="13" t="s">
        <v>106</v>
      </c>
      <c r="B246" s="10">
        <f>'[1]анализ 2020'!ER989</f>
        <v>0</v>
      </c>
      <c r="C246" s="10">
        <f>'[1]анализ 2020'!ES989</f>
        <v>0</v>
      </c>
      <c r="D246" s="10"/>
      <c r="E246" s="10"/>
    </row>
    <row r="247" spans="1:5" ht="24" hidden="1">
      <c r="A247" s="13" t="s">
        <v>107</v>
      </c>
      <c r="B247" s="10">
        <f>'[1]анализ 2020'!ER994</f>
        <v>0</v>
      </c>
      <c r="C247" s="10">
        <f>'[1]анализ 2020'!ES994</f>
        <v>0</v>
      </c>
      <c r="D247" s="10"/>
      <c r="E247" s="10"/>
    </row>
    <row r="248" spans="1:5" ht="12.75">
      <c r="A248" s="24" t="s">
        <v>74</v>
      </c>
      <c r="B248" s="10">
        <v>3445058</v>
      </c>
      <c r="C248" s="10">
        <v>2770232.13</v>
      </c>
      <c r="D248" s="10">
        <f>'[1]анализ 2020'!J2998</f>
        <v>3253893</v>
      </c>
      <c r="E248" s="10">
        <f>'[1]анализ 2020'!K2998</f>
        <v>2406025</v>
      </c>
    </row>
    <row r="249" spans="1:5" ht="24">
      <c r="A249" s="25" t="s">
        <v>75</v>
      </c>
      <c r="B249" s="10">
        <v>3260317</v>
      </c>
      <c r="C249" s="10">
        <v>2686714.86</v>
      </c>
      <c r="D249" s="10">
        <f>'[1]анализ 2020'!J3050</f>
        <v>2507590</v>
      </c>
      <c r="E249" s="10">
        <f>'[1]анализ 2020'!K3050</f>
        <v>1653359</v>
      </c>
    </row>
    <row r="250" spans="1:5" ht="12.75">
      <c r="A250" s="25" t="s">
        <v>190</v>
      </c>
      <c r="B250" s="10"/>
      <c r="C250" s="10"/>
      <c r="D250" s="10">
        <v>6549111</v>
      </c>
      <c r="E250" s="10">
        <v>13570385</v>
      </c>
    </row>
    <row r="251" spans="1:5" ht="12.75">
      <c r="A251" s="29" t="s">
        <v>76</v>
      </c>
      <c r="B251" s="30">
        <f>B252-B244</f>
        <v>1777206062.6699998</v>
      </c>
      <c r="C251" s="30">
        <f>C252-C244</f>
        <v>1451702773.6599998</v>
      </c>
      <c r="D251" s="30">
        <f>D252-D244</f>
        <v>1362218868</v>
      </c>
      <c r="E251" s="30">
        <f>E252-E244</f>
        <v>1797924112</v>
      </c>
    </row>
    <row r="252" spans="1:5" ht="12.75">
      <c r="A252" s="29" t="s">
        <v>77</v>
      </c>
      <c r="B252" s="30">
        <f>B5+B38+B50+B62+B79+B85+B95+B106+B173+B202+B208+B219+B244+B239</f>
        <v>1783911437.6699998</v>
      </c>
      <c r="C252" s="30">
        <f>C5+C38+C50+C62+C79+C85+C95+C106+C173+C202+C208+C219+C244+C239</f>
        <v>1457159720.6499999</v>
      </c>
      <c r="D252" s="30">
        <f>D5+D38+D50+D62+D79+D85+D95+D106+D173+D202+D208+D219+D244+D239+D250</f>
        <v>1367980351</v>
      </c>
      <c r="E252" s="30">
        <f>E5+E38+E50+E62+E79+E85+E95+E106+E173+E202+E208+E219+E244+E239+E250</f>
        <v>1801983496</v>
      </c>
    </row>
    <row r="254" spans="1:5" ht="12.75">
      <c r="A254" s="2"/>
      <c r="B254" s="2"/>
      <c r="C254" s="2"/>
      <c r="D254" s="2"/>
      <c r="E254" s="2"/>
    </row>
    <row r="255" spans="2:5" ht="12.75">
      <c r="B255" s="2"/>
      <c r="C255" s="2"/>
      <c r="D255" s="2"/>
      <c r="E255" s="2"/>
    </row>
    <row r="256" spans="2:3" ht="12.75">
      <c r="B256" s="2"/>
      <c r="C256" s="2"/>
    </row>
    <row r="257" spans="2:5" ht="12.75">
      <c r="B257" s="2"/>
      <c r="C257" s="2"/>
      <c r="D257" s="2">
        <f>D252-D255</f>
        <v>1367980351</v>
      </c>
      <c r="E257" s="2">
        <f>E252-E255</f>
        <v>1801983496</v>
      </c>
    </row>
    <row r="261" ht="12.75">
      <c r="B261" s="2"/>
    </row>
    <row r="263" ht="12.75">
      <c r="B263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2021-02-03T03:56:07Z</cp:lastPrinted>
  <dcterms:created xsi:type="dcterms:W3CDTF">2001-12-17T06:37:03Z</dcterms:created>
  <dcterms:modified xsi:type="dcterms:W3CDTF">2022-01-11T09:05:31Z</dcterms:modified>
  <cp:category/>
  <cp:version/>
  <cp:contentType/>
  <cp:contentStatus/>
</cp:coreProperties>
</file>